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HANH KT\DAU THAU\32. HOA CHAT THI NGHIEM (DTRR)\3. E-HSMT\"/>
    </mc:Choice>
  </mc:AlternateContent>
  <bookViews>
    <workbookView xWindow="0" yWindow="0" windowWidth="28800" windowHeight="11610" firstSheet="1" activeTab="1"/>
  </bookViews>
  <sheets>
    <sheet name="Dự toán 2023" sheetId="10" state="hidden" r:id="rId1"/>
    <sheet name="PVCC" sheetId="12" r:id="rId2"/>
  </sheets>
  <definedNames>
    <definedName name="_xlnm.Print_Area" localSheetId="1">PVCC!$A$1:$N$66</definedName>
    <definedName name="_xlnm.Print_Titles" localSheetId="0">'Dự toán 2023'!$2:$3</definedName>
    <definedName name="_xlnm.Print_Titles" localSheetId="1">PVCC!$2:$3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4" i="12" l="1"/>
  <c r="E4" i="12" l="1"/>
  <c r="E5" i="12" l="1"/>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P20" i="10" l="1"/>
  <c r="P21" i="10"/>
  <c r="P22" i="10"/>
  <c r="P23" i="10"/>
  <c r="P24" i="10"/>
  <c r="P25" i="10"/>
  <c r="Q25" i="10" s="1"/>
  <c r="P26" i="10"/>
  <c r="P27" i="10"/>
  <c r="P28" i="10"/>
  <c r="P29" i="10"/>
  <c r="P30" i="10"/>
  <c r="P31" i="10"/>
  <c r="P32" i="10"/>
  <c r="P33" i="10"/>
  <c r="P34" i="10"/>
  <c r="P35" i="10"/>
  <c r="P36" i="10"/>
  <c r="P37" i="10"/>
  <c r="P38" i="10"/>
  <c r="P39" i="10"/>
  <c r="P40" i="10"/>
  <c r="P41" i="10"/>
  <c r="P42" i="10"/>
  <c r="P43" i="10"/>
  <c r="P44" i="10"/>
  <c r="P45" i="10"/>
  <c r="P46" i="10"/>
  <c r="P47" i="10"/>
  <c r="P48" i="10"/>
  <c r="P49" i="10"/>
  <c r="P50" i="10"/>
  <c r="P52" i="10"/>
  <c r="P53" i="10"/>
  <c r="P54" i="10"/>
  <c r="P55" i="10"/>
  <c r="P56" i="10"/>
  <c r="P57" i="10"/>
  <c r="P58" i="10"/>
  <c r="P59" i="10"/>
  <c r="P60" i="10"/>
  <c r="P61" i="10"/>
  <c r="P63" i="10"/>
  <c r="P64" i="10"/>
  <c r="P65" i="10"/>
  <c r="P66" i="10"/>
  <c r="P67" i="10"/>
  <c r="P68" i="10"/>
  <c r="P69" i="10"/>
  <c r="P71" i="10"/>
  <c r="P72" i="10"/>
  <c r="P73" i="10"/>
  <c r="P74" i="10"/>
  <c r="P75" i="10"/>
  <c r="P76" i="10"/>
  <c r="P77" i="10"/>
  <c r="P78" i="10"/>
  <c r="P79" i="10"/>
  <c r="P80" i="10"/>
  <c r="P81" i="10"/>
  <c r="P82" i="10"/>
  <c r="P83" i="10"/>
  <c r="P6" i="10"/>
  <c r="P7" i="10"/>
  <c r="P8" i="10"/>
  <c r="P9" i="10"/>
  <c r="P10" i="10"/>
  <c r="P11" i="10"/>
  <c r="P12" i="10"/>
  <c r="P13" i="10"/>
  <c r="P14" i="10"/>
  <c r="P15" i="10"/>
  <c r="P16" i="10"/>
  <c r="P17" i="10"/>
  <c r="P18" i="10"/>
  <c r="P5" i="10"/>
  <c r="Q5" i="10" s="1"/>
  <c r="Z6" i="10"/>
  <c r="Z7" i="10"/>
  <c r="Z8" i="10"/>
  <c r="Z9" i="10"/>
  <c r="Z10" i="10"/>
  <c r="Z11" i="10"/>
  <c r="Z12" i="10"/>
  <c r="Z13" i="10"/>
  <c r="Z14" i="10"/>
  <c r="Z15" i="10"/>
  <c r="Z16" i="10"/>
  <c r="Z17" i="10"/>
  <c r="Z18" i="10"/>
  <c r="Z20" i="10"/>
  <c r="Z21" i="10"/>
  <c r="Z22" i="10"/>
  <c r="Z23" i="10"/>
  <c r="Z24" i="10"/>
  <c r="Z26" i="10"/>
  <c r="Z27" i="10"/>
  <c r="Z28" i="10"/>
  <c r="Z29" i="10"/>
  <c r="Z30" i="10"/>
  <c r="Z31" i="10"/>
  <c r="Z32" i="10"/>
  <c r="Z33" i="10"/>
  <c r="Z34" i="10"/>
  <c r="Z35" i="10"/>
  <c r="Z36" i="10"/>
  <c r="Z37" i="10"/>
  <c r="Z38" i="10"/>
  <c r="Z39" i="10"/>
  <c r="Z40" i="10"/>
  <c r="Z41" i="10"/>
  <c r="Z42" i="10"/>
  <c r="Z43" i="10"/>
  <c r="Z44" i="10"/>
  <c r="Z45" i="10"/>
  <c r="Z46" i="10"/>
  <c r="Z47" i="10"/>
  <c r="Z48" i="10"/>
  <c r="Z49" i="10"/>
  <c r="Z50" i="10"/>
  <c r="Z52" i="10"/>
  <c r="Z53" i="10"/>
  <c r="Z54" i="10"/>
  <c r="Z55" i="10"/>
  <c r="Z56" i="10"/>
  <c r="Z57" i="10"/>
  <c r="Z58" i="10"/>
  <c r="Z59" i="10"/>
  <c r="Z60" i="10"/>
  <c r="Z61" i="10"/>
  <c r="Z63" i="10"/>
  <c r="Z64" i="10"/>
  <c r="Z65" i="10"/>
  <c r="Z66" i="10"/>
  <c r="Z67" i="10"/>
  <c r="Z68" i="10"/>
  <c r="Z69" i="10"/>
  <c r="Z71" i="10"/>
  <c r="Z72" i="10"/>
  <c r="Z73" i="10"/>
  <c r="Z74" i="10"/>
  <c r="Z75" i="10"/>
  <c r="Z76" i="10"/>
  <c r="Z77" i="10"/>
  <c r="Z78" i="10"/>
  <c r="Z79" i="10"/>
  <c r="Z80" i="10"/>
  <c r="Z81" i="10"/>
  <c r="Z82" i="10"/>
  <c r="Z83" i="10"/>
  <c r="Z5" i="10"/>
  <c r="V71" i="10"/>
  <c r="V72" i="10"/>
  <c r="H12" i="10" l="1"/>
  <c r="I12" i="10" s="1"/>
  <c r="Q12" i="10"/>
  <c r="H82" i="10"/>
  <c r="I82" i="10" s="1"/>
  <c r="Q82" i="10"/>
  <c r="H74" i="10"/>
  <c r="I74" i="10" s="1"/>
  <c r="Q74" i="10"/>
  <c r="H65" i="10"/>
  <c r="I65" i="10" s="1"/>
  <c r="Q65" i="10"/>
  <c r="H56" i="10"/>
  <c r="I56" i="10" s="1"/>
  <c r="Q56" i="10"/>
  <c r="H43" i="10"/>
  <c r="I43" i="10" s="1"/>
  <c r="Q43" i="10"/>
  <c r="H35" i="10"/>
  <c r="I35" i="10" s="1"/>
  <c r="Q35" i="10"/>
  <c r="H31" i="10"/>
  <c r="I31" i="10" s="1"/>
  <c r="Q31" i="10"/>
  <c r="H27" i="10"/>
  <c r="I27" i="10" s="1"/>
  <c r="Q27" i="10"/>
  <c r="H15" i="10"/>
  <c r="I15" i="10" s="1"/>
  <c r="Q15" i="10"/>
  <c r="H11" i="10"/>
  <c r="I11" i="10" s="1"/>
  <c r="Q11" i="10"/>
  <c r="H81" i="10"/>
  <c r="I81" i="10" s="1"/>
  <c r="Q81" i="10"/>
  <c r="H77" i="10"/>
  <c r="I77" i="10" s="1"/>
  <c r="Q77" i="10"/>
  <c r="H73" i="10"/>
  <c r="I73" i="10" s="1"/>
  <c r="Q73" i="10"/>
  <c r="H68" i="10"/>
  <c r="I68" i="10" s="1"/>
  <c r="Q68" i="10"/>
  <c r="H64" i="10"/>
  <c r="I64" i="10" s="1"/>
  <c r="Q64" i="10"/>
  <c r="H59" i="10"/>
  <c r="I59" i="10" s="1"/>
  <c r="Q59" i="10"/>
  <c r="H55" i="10"/>
  <c r="I55" i="10" s="1"/>
  <c r="Q55" i="10"/>
  <c r="H50" i="10"/>
  <c r="I50" i="10" s="1"/>
  <c r="Q50" i="10"/>
  <c r="H46" i="10"/>
  <c r="I46" i="10" s="1"/>
  <c r="Q46" i="10"/>
  <c r="H42" i="10"/>
  <c r="I42" i="10" s="1"/>
  <c r="Q42" i="10"/>
  <c r="H38" i="10"/>
  <c r="I38" i="10" s="1"/>
  <c r="Q38" i="10"/>
  <c r="H34" i="10"/>
  <c r="I34" i="10" s="1"/>
  <c r="Q34" i="10"/>
  <c r="H30" i="10"/>
  <c r="I30" i="10" s="1"/>
  <c r="Q30" i="10"/>
  <c r="H26" i="10"/>
  <c r="I26" i="10" s="1"/>
  <c r="Q26" i="10"/>
  <c r="H22" i="10"/>
  <c r="I22" i="10" s="1"/>
  <c r="Q22" i="10"/>
  <c r="H18" i="10"/>
  <c r="I18" i="10" s="1"/>
  <c r="Q18" i="10"/>
  <c r="H14" i="10"/>
  <c r="I14" i="10" s="1"/>
  <c r="Q14" i="10"/>
  <c r="H80" i="10"/>
  <c r="I80" i="10" s="1"/>
  <c r="Q80" i="10"/>
  <c r="H76" i="10"/>
  <c r="I76" i="10" s="1"/>
  <c r="Q76" i="10"/>
  <c r="H72" i="10"/>
  <c r="I72" i="10" s="1"/>
  <c r="Q72" i="10"/>
  <c r="H67" i="10"/>
  <c r="I67" i="10" s="1"/>
  <c r="Q67" i="10"/>
  <c r="H63" i="10"/>
  <c r="I63" i="10" s="1"/>
  <c r="Q63" i="10"/>
  <c r="H58" i="10"/>
  <c r="I58" i="10" s="1"/>
  <c r="Q58" i="10"/>
  <c r="H54" i="10"/>
  <c r="I54" i="10" s="1"/>
  <c r="Q54" i="10"/>
  <c r="H49" i="10"/>
  <c r="I49" i="10" s="1"/>
  <c r="Q49" i="10"/>
  <c r="H45" i="10"/>
  <c r="I45" i="10" s="1"/>
  <c r="Q45" i="10"/>
  <c r="H41" i="10"/>
  <c r="I41" i="10" s="1"/>
  <c r="Q41" i="10"/>
  <c r="H37" i="10"/>
  <c r="I37" i="10" s="1"/>
  <c r="Q37" i="10"/>
  <c r="H33" i="10"/>
  <c r="I33" i="10" s="1"/>
  <c r="Q33" i="10"/>
  <c r="H29" i="10"/>
  <c r="I29" i="10" s="1"/>
  <c r="Q29" i="10"/>
  <c r="H21" i="10"/>
  <c r="I21" i="10" s="1"/>
  <c r="Q21" i="10"/>
  <c r="H16" i="10"/>
  <c r="I16" i="10" s="1"/>
  <c r="Q16" i="10"/>
  <c r="H8" i="10"/>
  <c r="I8" i="10" s="1"/>
  <c r="Q8" i="10"/>
  <c r="H78" i="10"/>
  <c r="I78" i="10" s="1"/>
  <c r="Q78" i="10"/>
  <c r="H69" i="10"/>
  <c r="I69" i="10" s="1"/>
  <c r="Q69" i="10"/>
  <c r="H60" i="10"/>
  <c r="I60" i="10" s="1"/>
  <c r="Q60" i="10"/>
  <c r="H52" i="10"/>
  <c r="I52" i="10" s="1"/>
  <c r="Q52" i="10"/>
  <c r="H47" i="10"/>
  <c r="I47" i="10" s="1"/>
  <c r="Q47" i="10"/>
  <c r="H39" i="10"/>
  <c r="I39" i="10" s="1"/>
  <c r="Q39" i="10"/>
  <c r="H23" i="10"/>
  <c r="I23" i="10" s="1"/>
  <c r="Q23" i="10"/>
  <c r="H17" i="10"/>
  <c r="I17" i="10" s="1"/>
  <c r="Q17" i="10"/>
  <c r="H13" i="10"/>
  <c r="I13" i="10" s="1"/>
  <c r="Q13" i="10"/>
  <c r="H9" i="10"/>
  <c r="I9" i="10" s="1"/>
  <c r="Q9" i="10"/>
  <c r="H83" i="10"/>
  <c r="I83" i="10" s="1"/>
  <c r="Q83" i="10"/>
  <c r="H79" i="10"/>
  <c r="I79" i="10" s="1"/>
  <c r="Q79" i="10"/>
  <c r="H75" i="10"/>
  <c r="I75" i="10" s="1"/>
  <c r="Q75" i="10"/>
  <c r="H71" i="10"/>
  <c r="I71" i="10" s="1"/>
  <c r="Q71" i="10"/>
  <c r="H66" i="10"/>
  <c r="I66" i="10" s="1"/>
  <c r="Q66" i="10"/>
  <c r="H61" i="10"/>
  <c r="I61" i="10" s="1"/>
  <c r="Q61" i="10"/>
  <c r="H57" i="10"/>
  <c r="I57" i="10" s="1"/>
  <c r="Q57" i="10"/>
  <c r="H53" i="10"/>
  <c r="I53" i="10" s="1"/>
  <c r="Q53" i="10"/>
  <c r="H48" i="10"/>
  <c r="I48" i="10" s="1"/>
  <c r="Q48" i="10"/>
  <c r="H44" i="10"/>
  <c r="I44" i="10" s="1"/>
  <c r="Q44" i="10"/>
  <c r="H40" i="10"/>
  <c r="I40" i="10" s="1"/>
  <c r="Q40" i="10"/>
  <c r="H36" i="10"/>
  <c r="I36" i="10" s="1"/>
  <c r="Q36" i="10"/>
  <c r="H32" i="10"/>
  <c r="I32" i="10" s="1"/>
  <c r="Q32" i="10"/>
  <c r="H28" i="10"/>
  <c r="I28" i="10" s="1"/>
  <c r="Q28" i="10"/>
  <c r="H24" i="10"/>
  <c r="I24" i="10" s="1"/>
  <c r="Q24" i="10"/>
  <c r="H20" i="10"/>
  <c r="I20" i="10" s="1"/>
  <c r="Q20" i="10"/>
  <c r="H10" i="10"/>
  <c r="I10" i="10" s="1"/>
  <c r="Q10" i="10"/>
  <c r="H7" i="10"/>
  <c r="I7" i="10" s="1"/>
  <c r="Q7" i="10"/>
  <c r="H6" i="10"/>
  <c r="I6" i="10" s="1"/>
  <c r="Q6" i="10"/>
  <c r="Q84" i="10" s="1"/>
  <c r="Q85" i="10" s="1"/>
  <c r="Q86" i="10" s="1"/>
  <c r="H5" i="10"/>
  <c r="I5" i="10" s="1"/>
  <c r="V6" i="10"/>
  <c r="V7" i="10"/>
  <c r="V8" i="10"/>
  <c r="V9" i="10"/>
  <c r="V10" i="10"/>
  <c r="V11" i="10"/>
  <c r="V12" i="10"/>
  <c r="V13" i="10"/>
  <c r="V14" i="10"/>
  <c r="V15" i="10"/>
  <c r="V16" i="10"/>
  <c r="V17" i="10"/>
  <c r="V18" i="10"/>
  <c r="V20" i="10"/>
  <c r="V21" i="10"/>
  <c r="V22" i="10"/>
  <c r="V23" i="10"/>
  <c r="V24" i="10"/>
  <c r="V26" i="10"/>
  <c r="V27" i="10"/>
  <c r="V28" i="10"/>
  <c r="V29" i="10"/>
  <c r="V30" i="10"/>
  <c r="V31" i="10"/>
  <c r="V32" i="10"/>
  <c r="V33" i="10"/>
  <c r="V34" i="10"/>
  <c r="V35" i="10"/>
  <c r="V36" i="10"/>
  <c r="V37" i="10"/>
  <c r="V38" i="10"/>
  <c r="V39" i="10"/>
  <c r="V40" i="10"/>
  <c r="V41" i="10"/>
  <c r="V42" i="10"/>
  <c r="V43" i="10"/>
  <c r="V44" i="10"/>
  <c r="V45" i="10"/>
  <c r="V46" i="10"/>
  <c r="V47" i="10"/>
  <c r="V48" i="10"/>
  <c r="V49" i="10"/>
  <c r="V50" i="10"/>
  <c r="V52" i="10"/>
  <c r="V53" i="10"/>
  <c r="V54" i="10"/>
  <c r="V55" i="10"/>
  <c r="V56" i="10"/>
  <c r="V57" i="10"/>
  <c r="V58" i="10"/>
  <c r="V59" i="10"/>
  <c r="V60" i="10"/>
  <c r="V61" i="10"/>
  <c r="V63" i="10"/>
  <c r="V64" i="10"/>
  <c r="V65" i="10"/>
  <c r="V66" i="10"/>
  <c r="V67" i="10"/>
  <c r="V68" i="10"/>
  <c r="V69" i="10"/>
  <c r="V73" i="10"/>
  <c r="V74" i="10"/>
  <c r="V75" i="10"/>
  <c r="V76" i="10"/>
  <c r="V77" i="10"/>
  <c r="V78" i="10"/>
  <c r="V79" i="10"/>
  <c r="V80" i="10"/>
  <c r="V81" i="10"/>
  <c r="V82" i="10"/>
  <c r="V83" i="10"/>
  <c r="V5" i="10"/>
  <c r="I84" i="10" l="1"/>
  <c r="I85" i="10" s="1"/>
  <c r="R29" i="10"/>
  <c r="R30" i="10"/>
  <c r="R31" i="10"/>
  <c r="R32" i="10"/>
  <c r="R33" i="10"/>
  <c r="R34" i="10"/>
  <c r="R35" i="10"/>
  <c r="R36" i="10"/>
  <c r="R37" i="10"/>
  <c r="R38" i="10"/>
  <c r="R39" i="10"/>
  <c r="R40" i="10"/>
  <c r="R41" i="10"/>
  <c r="R42" i="10"/>
  <c r="R43" i="10"/>
  <c r="R44" i="10"/>
  <c r="R45" i="10"/>
  <c r="R46" i="10"/>
  <c r="R47" i="10"/>
  <c r="R48" i="10"/>
  <c r="R49" i="10"/>
  <c r="R50" i="10"/>
  <c r="R52" i="10"/>
  <c r="R53" i="10"/>
  <c r="R54" i="10"/>
  <c r="R55" i="10"/>
  <c r="R56" i="10"/>
  <c r="R57" i="10"/>
  <c r="R58" i="10"/>
  <c r="R59" i="10"/>
  <c r="R60" i="10"/>
  <c r="R61" i="10"/>
  <c r="R63" i="10"/>
  <c r="R64" i="10"/>
  <c r="R65" i="10"/>
  <c r="R66" i="10"/>
  <c r="R67" i="10"/>
  <c r="R68" i="10"/>
  <c r="R69" i="10"/>
  <c r="R71" i="10"/>
  <c r="R72" i="10"/>
  <c r="R73" i="10"/>
  <c r="R74" i="10"/>
  <c r="R75" i="10"/>
  <c r="R76" i="10"/>
  <c r="R77" i="10"/>
  <c r="R78" i="10"/>
  <c r="R79" i="10"/>
  <c r="R80" i="10"/>
  <c r="R81" i="10"/>
  <c r="R82" i="10"/>
  <c r="R83" i="10"/>
  <c r="R26" i="10"/>
  <c r="R27" i="10"/>
  <c r="R28" i="10"/>
  <c r="R20" i="10"/>
  <c r="R21" i="10"/>
  <c r="R22" i="10"/>
  <c r="R23" i="10"/>
  <c r="R24" i="10"/>
  <c r="R16" i="10"/>
  <c r="R17" i="10"/>
  <c r="R18" i="10"/>
  <c r="R12" i="10"/>
  <c r="R13" i="10"/>
  <c r="R14" i="10"/>
  <c r="R15" i="10"/>
  <c r="R6" i="10"/>
  <c r="R7" i="10"/>
  <c r="R8" i="10"/>
  <c r="R9" i="10"/>
  <c r="R10" i="10"/>
  <c r="R11" i="10"/>
  <c r="R5" i="10"/>
  <c r="A74" i="10" l="1"/>
  <c r="A75" i="10" s="1"/>
  <c r="A76" i="10" s="1"/>
  <c r="A77" i="10" s="1"/>
  <c r="A78" i="10" s="1"/>
  <c r="A79" i="10" s="1"/>
  <c r="A80" i="10" s="1"/>
  <c r="A81" i="10" s="1"/>
  <c r="A82" i="10" s="1"/>
  <c r="A83" i="10" s="1"/>
  <c r="A69" i="10"/>
  <c r="A70" i="10" s="1"/>
  <c r="A53" i="10"/>
  <c r="A54" i="10" s="1"/>
  <c r="A55" i="10" s="1"/>
  <c r="A56" i="10" s="1"/>
  <c r="A57" i="10" s="1"/>
  <c r="A58" i="10" s="1"/>
  <c r="A59" i="10" s="1"/>
  <c r="A60" i="10" s="1"/>
  <c r="A61" i="10" s="1"/>
  <c r="A62" i="10" s="1"/>
  <c r="I86" i="10" l="1"/>
  <c r="A27" i="10"/>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21" i="10"/>
  <c r="A22" i="10" s="1"/>
  <c r="A23" i="10" s="1"/>
  <c r="A24" i="10" s="1"/>
  <c r="A6" i="10"/>
  <c r="A7" i="10" s="1"/>
  <c r="A8" i="10" s="1"/>
  <c r="Z84" i="10" l="1"/>
  <c r="Z85" i="10" s="1"/>
  <c r="Z86" i="10" s="1"/>
  <c r="A9" i="10"/>
  <c r="V84" i="10"/>
  <c r="V85" i="10" s="1"/>
  <c r="V86" i="10" s="1"/>
  <c r="A10" i="10" l="1"/>
  <c r="A11" i="10" s="1"/>
  <c r="A12" i="10" s="1"/>
  <c r="A13" i="10" s="1"/>
  <c r="A14" i="10" s="1"/>
  <c r="A15" i="10" s="1"/>
  <c r="A16" i="10" s="1"/>
  <c r="A17" i="10" s="1"/>
  <c r="A18" i="10" s="1"/>
</calcChain>
</file>

<file path=xl/sharedStrings.xml><?xml version="1.0" encoding="utf-8"?>
<sst xmlns="http://schemas.openxmlformats.org/spreadsheetml/2006/main" count="940" uniqueCount="333">
  <si>
    <t>BẢNG TỔNG HỢP GIÁ TRỊ DỰ TOÁN</t>
  </si>
  <si>
    <t>Stt</t>
  </si>
  <si>
    <t>Tên vật tư</t>
  </si>
  <si>
    <t>Thông số kỹ thuật</t>
  </si>
  <si>
    <t>Số
lượng</t>
  </si>
  <si>
    <t>Đơn
vị</t>
  </si>
  <si>
    <t>Nhà sản xuất/
Xuất xứ</t>
  </si>
  <si>
    <t>Đơn giá
(Đồng)</t>
  </si>
  <si>
    <t>Thành tiền
(Đồng)</t>
  </si>
  <si>
    <t>Thời gian giao hàng</t>
  </si>
  <si>
    <t>Tham khảo đơn giá theo</t>
  </si>
  <si>
    <t>Tổng giá trị trước thuế là:</t>
  </si>
  <si>
    <t>Thuế GTGT 10% là:</t>
  </si>
  <si>
    <t>Tổng giá trị dự toán đã bao gồm thuế GTGT 10% là:</t>
  </si>
  <si>
    <t>Lập bảng</t>
  </si>
  <si>
    <t>Kiểm tra</t>
  </si>
  <si>
    <t>P.KHVT</t>
  </si>
  <si>
    <t>P.TCKT</t>
  </si>
  <si>
    <t>Trung bình từng hạng mục của 03 báo giá</t>
  </si>
  <si>
    <t>PXVH1</t>
  </si>
  <si>
    <t>Chai</t>
  </si>
  <si>
    <t>I. HOÁ CHẤT DÙNG CHO MÁY ĐO ONLINE</t>
  </si>
  <si>
    <t>Thuốc thử Silica máy Swan (không bao gồm Sulfuric acid 25%)
1 mã đặt hàng bao gồm 6 bộ, mỗi bộ bao gồm các hóa chất như sau:
1/COPRA Silica / Phosphate Reagent   1a
2/COPRA Silica Reagent   1b
3/COPRA Silica Reagent   3
4/COPRA Silica / Phosphate Reagent   4a
5/COPRA Silica Reagent   4b</t>
  </si>
  <si>
    <t>Sulfuric acid 25% for analysis EMSURE®; 1Lít/chai</t>
  </si>
  <si>
    <t>II. HOÁ CHẤT DÙNG CHO THIẾT BỊ ĐO PHỤC VỤ TRẠM QUAN TRẮC</t>
  </si>
  <si>
    <t>Total Residual Chlorine Concentrate CRM 1.00 mg/L; hộp 24 ống x 1,5ml</t>
  </si>
  <si>
    <t>III. HÓA CHẤT THÍ NGHIỆM</t>
  </si>
  <si>
    <t>DPD Free Chlorine Reagent; 100/pkg</t>
  </si>
  <si>
    <t>Total Hardness Cell Test, (bộ/25test)  5–215 mg/l Ca</t>
  </si>
  <si>
    <t>Nitrogen (Total) TNTplus Vial Test, HR (5-40 mg/L N), 25 Tests</t>
  </si>
  <si>
    <t>Thuốc thử Silica LR: Silica Reagent LR 10ML</t>
  </si>
  <si>
    <t>Amino Acid F Reagent Solution (100mL)</t>
  </si>
  <si>
    <t>Copper Reagent Set, Porphyrin  10ML</t>
  </si>
  <si>
    <t xml:space="preserve">Manganese Reagent Set, LR, PAN, 10 mL 0.006 - 0.700 mg/L </t>
  </si>
  <si>
    <t>Nickel Reagent Set 10ML</t>
  </si>
  <si>
    <t xml:space="preserve">Sulfide Reagent Set (100 tests)                                        </t>
  </si>
  <si>
    <t>IV. DUNG DỊCH CHUẨN CHO CÁC PHƯƠNG PHÁP THỬ MÁY TB PTN NƯỚC VÀ DẦU</t>
  </si>
  <si>
    <t>Dung dịch bảo quản điện cực pH; 500mL/chai</t>
  </si>
  <si>
    <t>Dung môi Hydrant-coulomat AG; 1Lít/chai</t>
  </si>
  <si>
    <t>Dung môi Hydrant coulomat CG:Hộp/10 Ống; 5mL/Ống</t>
  </si>
  <si>
    <t>Chuẩn lưu huỳnh, chi tiết: (Có liên kết chuẩn)</t>
  </si>
  <si>
    <t>Dung dịch chuẩn S trong nhiên liệu Diesel, Conostan, 500ppm, 100g</t>
  </si>
  <si>
    <t>Dung dịch chuẩn S trong nhiên liệu Diesel, Conostan, 1000ppm, 100g</t>
  </si>
  <si>
    <t>Dung dịch chuẩn S trong nhiên liệu Diesel, Conostan, 5000ppm, 100g</t>
  </si>
  <si>
    <t>Dung dịch chuẩn S trong nhiên liệu Diesel, Conostan, 10000ppm, 100g</t>
  </si>
  <si>
    <t>Chemical Oxygen Demand (COD) 50 mg/L (NIST); 1chai/500ml</t>
  </si>
  <si>
    <t>Ammonium as Nitrogen (N) 10 mg/L (NIST); 1chai/500ml</t>
  </si>
  <si>
    <t xml:space="preserve"> A-85.420.131</t>
  </si>
  <si>
    <t>Q-11357-I-50</t>
  </si>
  <si>
    <t>Q-11356-I-50</t>
  </si>
  <si>
    <t>Q-11365-I-10</t>
  </si>
  <si>
    <t>Q-11359-I-10</t>
  </si>
  <si>
    <t>QCI-187</t>
  </si>
  <si>
    <t>TNT827</t>
  </si>
  <si>
    <t xml:space="preserve">26033-00 </t>
  </si>
  <si>
    <t>26517-00</t>
  </si>
  <si>
    <t xml:space="preserve"> 26516-00 </t>
  </si>
  <si>
    <t xml:space="preserve">21071-69 </t>
  </si>
  <si>
    <t xml:space="preserve"> 21067-69 </t>
  </si>
  <si>
    <t xml:space="preserve">22445-00   </t>
  </si>
  <si>
    <t>W3T173163</t>
  </si>
  <si>
    <t>34836-1L-R</t>
  </si>
  <si>
    <t>KOH01F</t>
  </si>
  <si>
    <t>TANSOLVF</t>
  </si>
  <si>
    <t>150-410-012</t>
  </si>
  <si>
    <t>150-410-010</t>
  </si>
  <si>
    <t>150-410-003</t>
  </si>
  <si>
    <t>150-410-011</t>
  </si>
  <si>
    <t>150-410-004</t>
  </si>
  <si>
    <t>14175-42</t>
  </si>
  <si>
    <t>Swan-Thụy Sỹ</t>
  </si>
  <si>
    <t>Merck-Đức</t>
  </si>
  <si>
    <t>Hach-Mỹ</t>
  </si>
  <si>
    <t>Evoqua</t>
  </si>
  <si>
    <t>Fluka Honeywell-Đức</t>
  </si>
  <si>
    <t>Reagecon-Ireland</t>
  </si>
  <si>
    <t xml:space="preserve"> SCP Science - Canada</t>
  </si>
  <si>
    <t>Cannon - Mỹ</t>
  </si>
  <si>
    <t>Bộ</t>
  </si>
  <si>
    <t>chai</t>
  </si>
  <si>
    <t xml:space="preserve">Chai </t>
  </si>
  <si>
    <t>Hộp</t>
  </si>
  <si>
    <t>bịch</t>
  </si>
  <si>
    <t>hộp</t>
  </si>
  <si>
    <t>bộ</t>
  </si>
  <si>
    <t xml:space="preserve">Hộp </t>
  </si>
  <si>
    <t>Lít</t>
  </si>
  <si>
    <t>Thời gian
 giao hàng</t>
  </si>
  <si>
    <t xml:space="preserve">Ca/Mg Hardness Reagent, Calmagite Colorimetric (100 tests) </t>
  </si>
  <si>
    <t>Ghi chú</t>
  </si>
  <si>
    <t>Silica Standard Solution, 50 mg/L as SiO2 (NIST), 200 mL</t>
  </si>
  <si>
    <t>Total Suspended Solids; 50 mg/L; 1chai/500ml</t>
  </si>
  <si>
    <t>Oil (Phenol equiv) in Water (NIST); 10 mg/L; 1chai/500ml</t>
  </si>
  <si>
    <t>Dung dịch điện ly; Solution electrolyte cho đầu dò E-Cl2 leakage gas chlorine sensor U-94212(5008); 20 ml/chai</t>
  </si>
  <si>
    <t>Dung dịch chuẩn S trong nhiên liệu Diesel Conostan, Blank, 100g</t>
  </si>
  <si>
    <t>Dung dịch chuẩn TAN 0.1 mg KOH/g, 75g</t>
  </si>
  <si>
    <t>Dung dịch chuẩn TAN 1 mg KOH/g, 75 g</t>
  </si>
  <si>
    <t>Calcium standard solution 1000 mg/l, traceable to SRM from NIST Ca(NO₃)₂ in HNO₃ 0.5 mol/l 1000 mg/l Ca Certipur</t>
  </si>
  <si>
    <t>Magnesium standard solution 1000 mg/l, traceable to SRM from NIST Mg(NO₃)₂ in HNO₃ 0.5 mol/l 1000 mg/l Mg Certipur</t>
  </si>
  <si>
    <t>Chuẩn độ nhớt IVG 32 (có liên kết chuẩn) tiêu chuẩn độ nhớt N44</t>
  </si>
  <si>
    <t>Chuẩn độ nhớt IVG 46 (có liên kết chuẩn) tiêu chuẩn độ nhớt S60</t>
  </si>
  <si>
    <t>Chuẩn độ nhớt IVG 68 (có liên kết chuẩn) tiêu chuẩn độ nhớt N75</t>
  </si>
  <si>
    <t>Bộ test để kiểm tra hệ thống BOD (Hộp/10 viên)</t>
  </si>
  <si>
    <t>Lovibond Potassium Hydroxide Solution 45%, 50ml/chai</t>
  </si>
  <si>
    <t>Lovibond Nitrification Inhibitor, 50ml/chai</t>
  </si>
  <si>
    <t>21061-69</t>
  </si>
  <si>
    <t>34840-50ml</t>
  </si>
  <si>
    <t xml:space="preserve">34847-40ml </t>
  </si>
  <si>
    <t>9727-A35</t>
  </si>
  <si>
    <t>CON-150-800-011</t>
  </si>
  <si>
    <t>CON-150-800-101</t>
  </si>
  <si>
    <t>9727-C38.016</t>
  </si>
  <si>
    <t>9727-C40.016</t>
  </si>
  <si>
    <t>9727-C41.016</t>
  </si>
  <si>
    <t>Lovibond Đức</t>
  </si>
  <si>
    <t>Trung Sơn</t>
  </si>
  <si>
    <t>Trần Văn Tình</t>
  </si>
  <si>
    <t>Nam Anh</t>
  </si>
  <si>
    <t>Sulfaver 4, Sulfate Rgt   Pk/100</t>
  </si>
  <si>
    <t xml:space="preserve">Nitraver 5 Pwd Plws 10ml  Pk/100         </t>
  </si>
  <si>
    <t>Nitriver 3 Pwd Plw  10ml  Pk/100</t>
  </si>
  <si>
    <t>Dung dịch chuẩn Silica máy Swan 100ppm: 100ml/chai, có liên kết chuẩn</t>
  </si>
  <si>
    <t>A-85.142.400</t>
  </si>
  <si>
    <t>CSKC5</t>
  </si>
  <si>
    <t>Chưa có MVT</t>
  </si>
  <si>
    <t>Mercuric Thiocyanate Method Method 8113
(0.1 to 25.0 mg/L Cl–) bao gồm:
- 2212242: Ferric Ion Solution 
- 2212129: Mercuric Thiocyanate Solution</t>
  </si>
  <si>
    <t>TNT843</t>
  </si>
  <si>
    <t xml:space="preserve">TNT821 </t>
  </si>
  <si>
    <t>TNT822</t>
  </si>
  <si>
    <t>27603-45</t>
  </si>
  <si>
    <t>Metrohm- Thụy Sĩ</t>
  </si>
  <si>
    <t>MVT</t>
  </si>
  <si>
    <t>NSI- Mỹ</t>
  </si>
  <si>
    <t>Total Nitrogen Reagent Set, LR 0,5 - 25,0 mg/L N, TNT (hộp /50 vials)
Bộ gồm 2 hộp: 26717-45 và 26721-45
- 26717-45 = TN Hydroxide dye (2671745), Persulfate Powder Pillows (2671846)
-  26721-45 = TN Acid dye C (2672145), Bisulfitreagent A Powder Pillows (2671946), Thuốc thử chỉ thị B Powder Pillows (2672046)
27242 Water, Deionized, 100 mL</t>
  </si>
  <si>
    <t>Total Organic Carbon Direct Method Low Range 0,3 - 20,0 mg/L C, 50 vials/hộp</t>
  </si>
  <si>
    <t>Phosphorus (Reactive and Total) TNTplus Vial Test, LR (0,05 - 1,5 mg/L PO₄-P; 0,15 - 4,5 mg/L PO₄), 25 Tests</t>
  </si>
  <si>
    <t>Thuốc thử Silica ULR: Silica Reagent ULR (100 tests)
Mỗi bộ gồm các thành phần sau:
1.Molybdate 3 Reagent Solution; 100mL/chai, mã 199532;
2. Citric Acid Reagent Solution; 100mL/chai, mã 2254232;
3. Amino Acid F Reagent; 100mL/chai, mã 2386442.</t>
  </si>
  <si>
    <t>CLY11-E</t>
  </si>
  <si>
    <t>Endress Hauser-Đức</t>
  </si>
  <si>
    <t>CLY11-D</t>
  </si>
  <si>
    <t>CLY11-C</t>
  </si>
  <si>
    <t>CLY11-B</t>
  </si>
  <si>
    <t>Chuẩn độ dẫn  CLY11-E, 107.00 mS/cm , 500 ml, Traceable to SRM from NIST</t>
  </si>
  <si>
    <t>Chuẩn độ dẫn CLY11-D, 12.64 mS/cm , 500 ml, Traceable to SRM from NIST</t>
  </si>
  <si>
    <t>Chuẩn độ dẫn CLY11-C, 1.406 mS/cm, 500 ml, Traceable to SRM from NIST</t>
  </si>
  <si>
    <t xml:space="preserve">TAN standard (có liên kết chuẩn) chi tiết: </t>
  </si>
  <si>
    <t>9727-A30</t>
  </si>
  <si>
    <t>Flash point reference materials FPRM2D, 200ml/chai (ASTM D92 163°C, ASTM D93 155°C)</t>
  </si>
  <si>
    <t>Flash point reference materials FPRM4D, 200ml/chai (ASTM D92 224°C, ASTM D93 218°C)</t>
  </si>
  <si>
    <t>Iron Standard Solution, 100 mg/L as Fe (NIST), 100 mL</t>
  </si>
  <si>
    <t>GFS
Chemical – Mỹ</t>
  </si>
  <si>
    <t>Dung dịch hiệu chuẩn độ đục AMCO CLEAR 4000 NTU, HACH 2100N/AN INSTRUMENTS, AMCO CLEAR TURBIDITY STANDARD/ Mục 8110, Mã hàng: 85251/ Package 250 ML</t>
  </si>
  <si>
    <t>Hardness (ULR) Reagent (100 tests)</t>
  </si>
  <si>
    <t>Phosphorus (Total) TNT Reagent Set, Low Range 0.06 - 3.50 mg/L PO₄. Bộ chứa: Ống nghiệm cuvette, Gối bột Kalipersulfate (2084766), Gối bột PhosVer 3 (2106046), Dung dịch natrihydroxyde 1.54 N (2743042), Dung dịch axit sunfuric 1.37 N (2742900)</t>
  </si>
  <si>
    <t>Sulfuric acid c(H₂SO₄) = 0.05 mol/l (0.1 N) Titripur® Reag. USP</t>
  </si>
  <si>
    <t>Toluen for analysis EMSURE® ACS,ISO,Reag. Ph Eur, Độ tinh khiết (GC)	≥ 99,9 %, chai 1 lít</t>
  </si>
  <si>
    <t>Calibration solution CLY11-B,149,6 uS/cm 500 ml, reference temperature 25 °C, Traceable to SRM from NIST</t>
  </si>
  <si>
    <t>Reagecon 5 µS/cm Conductivity Standard at 25°C, 500ml. Độ chính xác cao 5 µS/cm  ± 1% ở 25 ° C, 
NIST traceable. Pack Size 500ml</t>
  </si>
  <si>
    <t>Electrolyte solution c(KCl) = 3 mol/L, (250 mL) (for Ag/AgCl reference systems) (Dùng cho điện cực máy pH Metrohm)</t>
  </si>
  <si>
    <t>Tháng
 8/2023</t>
  </si>
  <si>
    <t>C841B92
Mfr. No.85251
Pkg. Size250mL
DescriptionTurbidity Standard, 4000 NTU for Hach 2100N/AN Instruments, 250ML</t>
  </si>
  <si>
    <t>-Cung cấp bản gốc/bản sao y công chứng/bản điện tử Giấy chứng nhận phân tích (CoA) do nhà sản xuất cấp.</t>
  </si>
  <si>
    <t>Buffer solution (boric acid/potassium chloride/sodium hydroxide)traceable to SRM from NIST and PTB pH 10.00 (25°C) Certipur®</t>
  </si>
  <si>
    <t>Buffer solution (potassium dihydrogen phosphate/disodium hydrogen phosphate)traceable to SRM from NIST and PTB pH 7.00 (25°C) Certipur®</t>
  </si>
  <si>
    <t>Buffer solution (citric acid/sodium hydroxide/hydrogen chloride), traceable to SRM from NIST and PTB pH 4.00 (20°C) Certipur®</t>
  </si>
  <si>
    <t>Potassium dichromate (for analysis EMSURE® ACS,Reag. Ph Eur) chai nhựa 500g</t>
  </si>
  <si>
    <t>HYDRANAL™ - Water Standard 0.1 (có liên kết chuẩn NIST)</t>
  </si>
  <si>
    <t>34828-40ml</t>
  </si>
  <si>
    <t>HYDRANAL-Water Standard 1.0, 10x4ml (có liên kết chuẩn NIST)</t>
  </si>
  <si>
    <t>High Range Phosphorus, Reactive, Reagent Set, Amino Acid , 0.23 - 30.00 mg/L PO4, Set 100 tests</t>
  </si>
  <si>
    <t xml:space="preserve">Chemical Oxygen Demand (COD) TNTplus Vial Test, LR (3-150 mg/L COD), 25 Tests                                           </t>
  </si>
  <si>
    <t>Chemical Oxygen Demand (COD) TNTplus Vial Test, HR (20-1500 mg/L COD), 25 Tests</t>
  </si>
  <si>
    <t>Reagecon Total Acid Number (TAN) Non Aqueous Titrant 0.1M (0.1N) Potassium Hydroxide in Propan-2-ol for ASTM D664</t>
  </si>
  <si>
    <t>Reagecon Total Acid Number (TAN) Titration Solvent 500mls Toluene, 495mls Propan-2-ol, 5mls Water per litre for ASTM D664</t>
  </si>
  <si>
    <t>Tháng
1/2024</t>
  </si>
  <si>
    <t>Silica standard solution 100ppb, stabilised, bottle with 250ml</t>
  </si>
  <si>
    <t>A-85.142.500</t>
  </si>
  <si>
    <t>A-85.420.860</t>
  </si>
  <si>
    <t>Reagent set Oxycon On-line Silitrace
1 mã đặt hàng gồm 3 bộ Oxycon On-line Silitrace sử dụng trong 3 tháng 
bao gồm: Thuốc thử 1a, 1b, 2, 3, 4a, 4b</t>
  </si>
  <si>
    <t>HydraVer® 2 Hydrazine Reagent, 100 mL</t>
  </si>
  <si>
    <t>55.1</t>
  </si>
  <si>
    <t>55.2</t>
  </si>
  <si>
    <t>55.3</t>
  </si>
  <si>
    <t>55.4</t>
  </si>
  <si>
    <t>55.5</t>
  </si>
  <si>
    <t>58.1</t>
  </si>
  <si>
    <t>58.2</t>
  </si>
  <si>
    <t>12-14 tuần</t>
  </si>
  <si>
    <t>20-24 tuần</t>
  </si>
  <si>
    <t>có sẵn</t>
  </si>
  <si>
    <t>8-10 tuần</t>
  </si>
  <si>
    <t>VIET INSTRUMENTS</t>
  </si>
  <si>
    <t>đặt 12-14 tuần</t>
  </si>
  <si>
    <t>đặt trên 14 tuần</t>
  </si>
  <si>
    <t>đặt 6-8 tuần</t>
  </si>
  <si>
    <t>đặt 8-10 tuần</t>
  </si>
  <si>
    <t xml:space="preserve"> -  Cung cấp giấy chứng nhận xuất xứ (CO) do phòng thương mại  hoặc công nghiệp của quốc gia sản xuất hoặc xuất khẩu hoặc Nhà sản xuất cấp: cung cấp bản gốc
- Giấy chứng nhận chất lượng (C/Q) hoặc Giấy chứng nhận phân tích (CoA) do nhà sản xuất cấp. Bản gốc hoặc Bản sao y công chứng
- MSDS</t>
  </si>
  <si>
    <t>Thông số 
kỹ thuật</t>
  </si>
  <si>
    <t>DPD Free Chlorine Reagent Powder Pillows (100/pkg)</t>
  </si>
  <si>
    <t>Ống</t>
  </si>
  <si>
    <t>180 ngày</t>
  </si>
  <si>
    <t>Mã: 1007161000
Đóng gói: chai 1 lít</t>
  </si>
  <si>
    <t>Sulfuric acid 25% for analysis EMSURE®</t>
  </si>
  <si>
    <t>Silica standard solution 100ppb</t>
  </si>
  <si>
    <t>Mã: A-85.142.500
Đóng gói: chai 250ml</t>
  </si>
  <si>
    <t>Mã: 1117-29
Đóng gói: chai 200ml</t>
  </si>
  <si>
    <t>Reagent set Oxycon On-line Silitrace</t>
  </si>
  <si>
    <t>Mã: A-85.420.860
 1 mã đặt hàng gồm 3 bộ Oxycon On-line Silitrace sử dụng trong 3 tháng bao gồm: Thuốc thử 1a, 1b, 2, 3, 4a, 4b</t>
  </si>
  <si>
    <t>Buffer solution pH 7.00;  Traceable to SRM from NIST</t>
  </si>
  <si>
    <t>Conductivity Standard 5µS/cm, Traceable to SRM from NIST</t>
  </si>
  <si>
    <t>Mã: CON5-25-500ML
Đóng gói: chai 500ml</t>
  </si>
  <si>
    <t>Custom Oil in water standard 10 mg/L (Traceable to NIST)</t>
  </si>
  <si>
    <t>Custom Ammonium as N standard 10 mg/L (Traceable to NIST)</t>
  </si>
  <si>
    <t>Mã: Q-11359-I-10
Đóng gói: chai 500ml</t>
  </si>
  <si>
    <t>Mã: Q-11365-I-10
Đóng gói: chai 500ml</t>
  </si>
  <si>
    <t>Total Residual Chlorine Concentrate CRM 1.00 mg/L (Traceable to NIST)</t>
  </si>
  <si>
    <t>Mã: QCI-187
Đóng gói: hộp 24 ống x 1,5ml</t>
  </si>
  <si>
    <t>HydraVer® 2 Hydrazine Reagent</t>
  </si>
  <si>
    <t>High Range Reactive Phosphorus Reagent Set</t>
  </si>
  <si>
    <t>Amino Acid F Reagent Solution</t>
  </si>
  <si>
    <t>180 ngày cho đợt 1 giao 5 chai, đợt 2 giao 5 chai cách đợt 1 là 6 tháng</t>
  </si>
  <si>
    <t xml:space="preserve">FerroZine® Iron Reagent Solution Pillows </t>
  </si>
  <si>
    <t>Hardness Reagent Set</t>
  </si>
  <si>
    <t xml:space="preserve">Copper Reagent Set </t>
  </si>
  <si>
    <t>Manganese Reagent Set</t>
  </si>
  <si>
    <t>Nickel Reagent Set</t>
  </si>
  <si>
    <t>NitraVer® 5 Nitrate Reagent Powder Pillows</t>
  </si>
  <si>
    <t>NitriVer® 3 Nitrite Reagent Powder Pillows</t>
  </si>
  <si>
    <t xml:space="preserve">Sulfide Reagent Set                                   </t>
  </si>
  <si>
    <t>Nitrogen-Ammonia Reagent Set</t>
  </si>
  <si>
    <t>SulfaVer® 4 Reagent Powder Pillows</t>
  </si>
  <si>
    <t>Total Nitrogen Reagent Set, LR, TNT</t>
  </si>
  <si>
    <t>Chemical Oxygen Demand (COD) TNTplus Vial Test</t>
  </si>
  <si>
    <t xml:space="preserve">Potassium chloride for analysis EMSURE® </t>
  </si>
  <si>
    <t>AMCO CLEAR TURBIDITY STANDARD, 0-4000NTU</t>
  </si>
  <si>
    <t>Non Aqueous Titrant 0.1M (0.1N) Potassium Hydroxide in 2 Propanol</t>
  </si>
  <si>
    <t>TAN Titration Solvent, ASTM D664</t>
  </si>
  <si>
    <t>Flash point reference materials FPRM2D</t>
  </si>
  <si>
    <t>Dung dịch chuẩn S trong nhiên liệu Diesel, Conostan, 500ppm</t>
  </si>
  <si>
    <t>Dung dịch chuẩn S trong nhiên liệu Diesel, Conostan, Blank/blanc</t>
  </si>
  <si>
    <t>Dung dịch chuẩn S trong nhiên liệu Diesel, Conostan, 1000ppm</t>
  </si>
  <si>
    <t>Dung dịch chuẩn TAN 0,1 mg KOH/g</t>
  </si>
  <si>
    <t>Lovibond Potassium Hydroxide Solution 45%</t>
  </si>
  <si>
    <t>Lovibond Nitrification Inhibitor</t>
  </si>
  <si>
    <t>Salting compound</t>
  </si>
  <si>
    <t xml:space="preserve">Calcium carbonate </t>
  </si>
  <si>
    <t>Ammonia solution</t>
  </si>
  <si>
    <t>Sodium Thiosulfate Pentanhydrate</t>
  </si>
  <si>
    <t xml:space="preserve">Phenolphthalein indicator </t>
  </si>
  <si>
    <t>Sodium Chloride khan</t>
  </si>
  <si>
    <t xml:space="preserve">1-Naphtholbenzein indicator </t>
  </si>
  <si>
    <t>Silica Standard Solution 50 mg/L as SiO2  Traceable to NIST)</t>
  </si>
  <si>
    <t>Potassium hydrogen phthalate</t>
  </si>
  <si>
    <t>Methyl red (C.I. 13020) indicator</t>
  </si>
  <si>
    <t>Murexide (ammonium purpurate) metal indicator ACS</t>
  </si>
  <si>
    <t>Eriochrome Blue-Black R</t>
  </si>
  <si>
    <t>Sodium hydroxide solution for 1000 ml, c(NaOH) = 0.1 mol/l (0.1N) Titrisol®</t>
  </si>
  <si>
    <t>Titriplex® III solution for 1000 ml, c(Na₂-EDTA 2 H₂O) = 0.01 mol/l Titrisol®</t>
  </si>
  <si>
    <t xml:space="preserve">Hydrochloric acid for 1000 ml, c(HCl) = 0.1 mol/l (0.1 N) Titrisol® </t>
  </si>
  <si>
    <t>Mã: 1.09407.1000
Đóng gói: chai 1 lít</t>
  </si>
  <si>
    <t>Cat No. 21055-69</t>
  </si>
  <si>
    <t>Cat No. 1790-32
chai 100 mL</t>
  </si>
  <si>
    <t>Cat No. 22441-00
Đóng gói:  Set 100 tests</t>
  </si>
  <si>
    <t>Cat No. 23864-42 
Đóng gói: chai 100mL
Hạn sử dụng phải &gt; 5 tháng tính từ ngày giao</t>
  </si>
  <si>
    <t>Cat No. 2301-66
Đóng gói: 50/pkg</t>
  </si>
  <si>
    <t>Cat No. 23199-00
Đóng gói:  set 100 tests</t>
  </si>
  <si>
    <t>Cat No. 26033-00 
Đóng gói:  set 100 tests</t>
  </si>
  <si>
    <t>Cat No. 26517-00
Đóng gói:  set 50 tests</t>
  </si>
  <si>
    <t xml:space="preserve"> Cat No. 26516-00 
Đóng gói: set 50 tests</t>
  </si>
  <si>
    <t>Cat No. 21061-69
Đóng gói: 100/pkg</t>
  </si>
  <si>
    <t>Cat No. 21071-69 
Đóng gói: 100/pkg</t>
  </si>
  <si>
    <t>Cat No. 21067-69 
Đóng gói: 100/pkg</t>
  </si>
  <si>
    <t>Cat No. 22445-00   
Đóng gói:  set 100 tests</t>
  </si>
  <si>
    <t xml:space="preserve">Cat No. 24582-00 
Đóng gói:  set 250 tests </t>
  </si>
  <si>
    <t>Cat No. 26722-45
Đóng gói:  hộp 50 vials</t>
  </si>
  <si>
    <t>Mã: TNT821
Đóng gói:  set 25 tests</t>
  </si>
  <si>
    <t>Mã: GFS 8215
Đóng gói: 250 ML/chai gồm chuẩn &lt;0,1; 20, 200, 1000, 4000 NTU</t>
  </si>
  <si>
    <t xml:space="preserve">Mã: 1049361000
Đóng gói: 1kg/hộp </t>
  </si>
  <si>
    <t>Mã: KOH01F
Đóng gói: Chai 1 lít</t>
  </si>
  <si>
    <t>Mã: TANSOLVF
Chai 1 lít</t>
  </si>
  <si>
    <t>Mã: 9727-A30
Đóng gói: chai 200ml</t>
  </si>
  <si>
    <t>Mã: 150-410-012
Đóng gói: chai 100g</t>
  </si>
  <si>
    <t>Mã: 150-410-010
Đóng gói: chai 100g</t>
  </si>
  <si>
    <t>Mã: 150-410-003
Đóng gói: chai 100g</t>
  </si>
  <si>
    <t>Dung dịch chuẩn S trong nhiên liệu Diesel, Conostan, 5000ppm</t>
  </si>
  <si>
    <t>Mã:150-410-011
Đóng gói: chai 100g</t>
  </si>
  <si>
    <t>Mã: 150-800-011
Đóng gói: chai 75g</t>
  </si>
  <si>
    <t>Mã: 1099730001</t>
  </si>
  <si>
    <t>Mã: 2418634
Đóng gói: chai 50ml</t>
  </si>
  <si>
    <t>Mã: 2418642
Đóng gói: chai 50ml</t>
  </si>
  <si>
    <t>Mã: 1064041000
 Sodium chloride for analysis EMSURE® ACS, ISO, Reag. Ph Eur, chai 1kg</t>
  </si>
  <si>
    <t>Mã: 1072330100
ACS, Reag. Ph Eur
Đóng gói: chai 100g</t>
  </si>
  <si>
    <t>Mã: 1062020005
Reag. Ph Eur
Đóng gói: chai 5g</t>
  </si>
  <si>
    <t>Mã: 1099590001</t>
  </si>
  <si>
    <t>Mã: 1084460001</t>
  </si>
  <si>
    <t>Mã: 1054321000
(NH4OH) 25% for analysis EMSURE® 
Đóng gói: chai 1 Lít</t>
  </si>
  <si>
    <t>Cat No: 1065160500
Na2S.5H2O for analysis EMSURE® ACS,ISO,Reag. Ph Eur
Đóng gói:  chai 500g</t>
  </si>
  <si>
    <t>Mã: OF 06.20.06/
10000904
Đóng gói: Chai 1kg</t>
  </si>
  <si>
    <t>Mã: 1060760025
ACS,Reag. Ph Eur, 
Đóng gói: chai 25g</t>
  </si>
  <si>
    <t>Mã: 202440250
Cas: 2538-85-4
Đóng gói: chai 25g</t>
  </si>
  <si>
    <t>Mã: 1061610025
Đóng gói: chai 25g</t>
  </si>
  <si>
    <t>Mã: 1024000080
Volumetric standard, secondary reference material for alkalimetry traceable to NIST Standard Reference Material (SRM) Certipur®
Đóng gói: chai 80g</t>
  </si>
  <si>
    <t xml:space="preserve">Mã: 1024100050
volumetric standard, Secondary reference material for complexometry traceable to NIST Standard Reference Material (SRM) Certipur® Reag. USP.
Đóng gói: chai 50g </t>
  </si>
  <si>
    <t>BẢNG 01. PHẠM VI CUNG CẤP
Gói thầu “Mua hóa chất thí nghiệm”</t>
  </si>
  <si>
    <t>Merck</t>
  </si>
  <si>
    <t>Hach</t>
  </si>
  <si>
    <t>Swan</t>
  </si>
  <si>
    <t>Inorganic Ventures</t>
  </si>
  <si>
    <t>NSI</t>
  </si>
  <si>
    <t>GFS</t>
  </si>
  <si>
    <t>Reagecon</t>
  </si>
  <si>
    <t>Cannon</t>
  </si>
  <si>
    <t xml:space="preserve"> SCP Science-Analytichem</t>
  </si>
  <si>
    <t>Lovibond</t>
  </si>
  <si>
    <t>Dr.Thiedig</t>
  </si>
  <si>
    <t>ACROS</t>
  </si>
  <si>
    <t>Cung cấp bản gốc hoặc bản sao y công chứng hoặc bản điện tử: Giấy chứng nhận phân tích (CoA) do nhà sản xuất cấp.</t>
  </si>
  <si>
    <t>Cung cấp bản gốc hoặc bản sao y công chứng hoặc bản điện tử Giấy chứng nhận phân tích (CoA) do nhà sản xuất cấp.</t>
  </si>
  <si>
    <t xml:space="preserve"> -  Cung cấp bản gốc/ bản điện tử giấy chứng nhận xuất xứ (CO) do phòng Thương mại và Công nghiệp của quốc gia sản xuất/ xuất khẩu cấp. Trường hợp là CO điện tử, nhà thầu phải cung cấp đường link truy cập
- Cung cấp bản gốc hoặc bản sao y công chứng hoặc bản điện tử Giấy chứng nhận chất lượng (C/Q) hoặc Giấy chứng nhận phân tích (CoA) do Nhà sản xuất/ văn phòng đại diện Nhà sản xuất cấp;
- MSDS</t>
  </si>
  <si>
    <t>Cung cấp bản gốc hoặc bản sao y công chứng hoặc bản điện tử Giấy chứng nhận chất lượng (C/Q) hoặc Giấy chứng nhận phân tích (CoA) do Nhà sản xuất/ văn phòng đại diện Nhà sản xuất cấp;</t>
  </si>
  <si>
    <t>Nhà sản xuất</t>
  </si>
  <si>
    <t>Xuất xứ</t>
  </si>
  <si>
    <t>Ghi chú:</t>
  </si>
  <si>
    <t>- Nhà thầu chào đầy đủ các thông tin theo yêu cầu tại bảng trên.</t>
  </si>
  <si>
    <t>- Khái niệm “tương đương” nghĩa là có đặc tính kỹ thuật tương tự, có tính năng sử dụng, tiêu chuẩn công nghệ là tương đương với các hàng hóa đã nêu. Trường hợp Nhà thầu chào hàng hóa tương đương, Nhà thầu phải nộp kèm theo tài liệu chứng minh sự tương đương đó.</t>
  </si>
  <si>
    <t>(i) Với hàng hóa tương đương chưa được Tổng công ty Điện lực Dầu khí Việt Nam/ Đơn vị trực thuộc/ Công ty con/ Công ty liên kết mua sắm và sử dụng nhưng đã được kiểm chứng bảo đảm đủ độ tin cậy bởi doanh nghiệp khác trong nước hoạt động trong cùng lĩnh vực thì cần yêu cầu thời gian bảo hành tăng thêm 06 tháng và giá trị bảo hành tăng thêm 100% so với hàng hóa của nhà sản xuất gốc;</t>
  </si>
  <si>
    <t>(ii) Với hàng hóa tương đương chưa được Tổng công ty/ Đơn vị trực thuộc/ Công ty con/ Công ty liên kết và doanh nghiệp khác trong nước hoạt động trong cùng lĩnh vực kiểm chứng bảo đảm đủ độ tin cậy thì cần yêu cầu thời gian bảo hành tăng thêm 12 tháng và giá trị bảo hành tăng thêm 300% so với hàng hóa của nhà sản xuất gốc.</t>
  </si>
  <si>
    <t>(Nhà thầu cung cấp 01 hợp đồng đã hoàn thành trong khoảng thời gian 5 năm kể từ ngày có thời điểm đóng thầu (bao gồm hợp đồng và hóa đơn) về việc cung cấp hàng hóa tương đương cho đơn vị sử dụng là nhà máy công nghiệp).</t>
  </si>
  <si>
    <t>- Nhà thầu lập kế hoạch tổng thể về thời gian thực hiện theo phạm vi cung cấp đảm bảo chất lượng, đảm bảo không bị gián đoạn/ không bị chậm trễ và không phát sinh chi phí.</t>
  </si>
  <si>
    <t>- Nhà thầu cam kết cung cấp đầy đủ CO, CQ, CoA khi giao hàng.</t>
  </si>
  <si>
    <t>Thuế GTGT là:</t>
  </si>
  <si>
    <t>Tổng giá trị đã bao gồm thuế GTGT là:</t>
  </si>
  <si>
    <t>Tổng giá trị trước thuế GTGT là: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</si>
</sst>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164" formatCode="_(* #,##0.00_);_(* \(#,##0.00\);_(* &quot;-&quot;??_);_(@_)"/>
    <numFmt numFmtId="165" formatCode="_-* #,##0.00\ _₫_-;\-* #,##0.00\ _₫_-;_-* &quot;-&quot;??\ _₫_-;_-@_-"/>
    <numFmt numFmtId="166" formatCode="_(* #.##0.00_);_(* \(#.##0.00\);_(* &quot;-&quot;??_);_(@_)"/>
    <numFmt numFmtId="167" formatCode="_(* #,##0_);_(* \(#,##0\);_(* &quot;-&quot;??_);_(@_)"/>
    <numFmt numFmtId="168" formatCode="_-* #,##0\ _₫_-;\-* #,##0\ _₫_-;_-* &quot;-&quot;??\ _₫_-;_-@_-"/>
  </numFmts>
  <fonts count="20">
    <font>
      <sz val="11"/>
      <color theme="1"/>
      <name val="Calibri"/>
      <charset val="134"/>
      <scheme val="minor"/>
    </font>
    <font>
      <sz val="11"/>
      <color theme="1"/>
      <name val="Calibri"/>
      <family val="2"/>
      <scheme val="minor"/>
    </font>
    <font>
      <sz val="11"/>
      <color indexed="8"/>
      <name val="Calibri"/>
      <family val="2"/>
    </font>
    <font>
      <b/>
      <sz val="13"/>
      <name val="Times New Roman"/>
      <family val="1"/>
    </font>
    <font>
      <sz val="14"/>
      <name val="Times New Roman"/>
      <family val="1"/>
    </font>
    <font>
      <sz val="10"/>
      <name val="Arial"/>
      <family val="2"/>
    </font>
    <font>
      <sz val="13"/>
      <name val="Times New Roman"/>
      <family val="1"/>
    </font>
    <font>
      <sz val="11"/>
      <color theme="1"/>
      <name val="Calibri"/>
      <family val="2"/>
      <scheme val="minor"/>
    </font>
    <font>
      <u/>
      <sz val="12"/>
      <color theme="10"/>
      <name val="Calibri"/>
      <family val="2"/>
      <charset val="163"/>
      <scheme val="minor"/>
    </font>
    <font>
      <sz val="12"/>
      <name val="VNI-Times"/>
    </font>
    <font>
      <sz val="13"/>
      <color theme="1"/>
      <name val="Times New Roman"/>
      <family val="1"/>
    </font>
    <font>
      <b/>
      <sz val="16"/>
      <name val="Times New Roman"/>
      <family val="1"/>
    </font>
    <font>
      <sz val="8"/>
      <name val="Calibri"/>
      <family val="2"/>
      <scheme val="minor"/>
    </font>
    <font>
      <b/>
      <sz val="13"/>
      <color rgb="FFFF0000"/>
      <name val="Times New Roman"/>
      <family val="1"/>
    </font>
    <font>
      <sz val="11"/>
      <color theme="1"/>
      <name val="Calibri"/>
      <family val="2"/>
      <scheme val="minor"/>
    </font>
    <font>
      <b/>
      <sz val="18"/>
      <name val="Times New Roman"/>
      <family val="1"/>
    </font>
    <font>
      <sz val="14"/>
      <color rgb="FFFF0000"/>
      <name val="Times New Roman"/>
      <family val="1"/>
    </font>
    <font>
      <sz val="13"/>
      <color rgb="FFFF0000"/>
      <name val="Times New Roman"/>
      <family val="1"/>
    </font>
    <font>
      <sz val="13"/>
      <color rgb="FF333333"/>
      <name val="Times New Roman"/>
      <family val="1"/>
    </font>
    <font>
      <i/>
      <sz val="13"/>
      <name val="Times New Roman"/>
      <family val="1"/>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3">
    <xf numFmtId="0" fontId="0" fillId="0" borderId="0"/>
    <xf numFmtId="0" fontId="1" fillId="0" borderId="0"/>
    <xf numFmtId="166" fontId="2" fillId="0" borderId="0" applyFont="0" applyFill="0" applyBorder="0" applyAlignment="0" applyProtection="0"/>
    <xf numFmtId="0" fontId="5" fillId="0" borderId="0"/>
    <xf numFmtId="0" fontId="6" fillId="0" borderId="0"/>
    <xf numFmtId="165" fontId="7" fillId="0" borderId="0" applyFont="0" applyFill="0" applyBorder="0" applyAlignment="0" applyProtection="0"/>
    <xf numFmtId="0" fontId="6" fillId="0" borderId="0"/>
    <xf numFmtId="0" fontId="8" fillId="0" borderId="0" applyNumberFormat="0" applyFill="0" applyBorder="0" applyAlignment="0" applyProtection="0"/>
    <xf numFmtId="0" fontId="1" fillId="0" borderId="0"/>
    <xf numFmtId="164" fontId="5" fillId="0" borderId="0" applyFont="0" applyFill="0" applyBorder="0" applyAlignment="0" applyProtection="0"/>
    <xf numFmtId="0" fontId="9" fillId="0" borderId="0"/>
    <xf numFmtId="0" fontId="1" fillId="0" borderId="0"/>
    <xf numFmtId="41" fontId="14" fillId="0" borderId="0" applyFont="0" applyFill="0" applyBorder="0" applyAlignment="0" applyProtection="0"/>
  </cellStyleXfs>
  <cellXfs count="78">
    <xf numFmtId="0" fontId="0" fillId="0" borderId="0" xfId="0"/>
    <xf numFmtId="0" fontId="6" fillId="0" borderId="3" xfId="0" applyFont="1" applyBorder="1" applyAlignment="1">
      <alignment vertical="center" wrapText="1"/>
    </xf>
    <xf numFmtId="0" fontId="6" fillId="0" borderId="3" xfId="0" applyFont="1" applyBorder="1" applyAlignment="1">
      <alignment horizontal="left" vertical="center" wrapText="1"/>
    </xf>
    <xf numFmtId="0" fontId="6" fillId="0" borderId="3" xfId="0" applyFont="1" applyBorder="1" applyAlignment="1">
      <alignment horizontal="center" vertical="center"/>
    </xf>
    <xf numFmtId="0" fontId="6" fillId="0" borderId="3" xfId="7"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10" applyFont="1" applyBorder="1" applyAlignment="1">
      <alignment horizontal="center" vertical="center" wrapText="1"/>
    </xf>
    <xf numFmtId="0" fontId="6" fillId="0" borderId="3" xfId="6" applyBorder="1" applyAlignment="1">
      <alignment horizontal="left" vertical="center" wrapText="1"/>
    </xf>
    <xf numFmtId="0" fontId="6" fillId="0" borderId="3" xfId="6" applyBorder="1" applyAlignment="1">
      <alignment horizontal="center" vertical="center"/>
    </xf>
    <xf numFmtId="3" fontId="6" fillId="0" borderId="3" xfId="6" applyNumberFormat="1" applyBorder="1" applyAlignment="1">
      <alignment horizontal="center" vertical="center"/>
    </xf>
    <xf numFmtId="1" fontId="6" fillId="0" borderId="3" xfId="6" applyNumberFormat="1" applyBorder="1" applyAlignment="1">
      <alignment horizontal="center" vertical="center" wrapText="1"/>
    </xf>
    <xf numFmtId="0" fontId="6" fillId="0" borderId="3" xfId="6" applyBorder="1" applyAlignment="1">
      <alignment horizontal="center" vertical="center" wrapText="1"/>
    </xf>
    <xf numFmtId="3" fontId="6" fillId="0" borderId="3" xfId="6" applyNumberFormat="1" applyBorder="1" applyAlignment="1">
      <alignment horizontal="center" vertical="center" wrapText="1"/>
    </xf>
    <xf numFmtId="1" fontId="6" fillId="0" borderId="3" xfId="6" applyNumberFormat="1" applyBorder="1" applyAlignment="1">
      <alignment horizontal="center" vertical="center"/>
    </xf>
    <xf numFmtId="167" fontId="6" fillId="0" borderId="3" xfId="9" applyNumberFormat="1" applyFont="1" applyFill="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0" borderId="0" xfId="0" applyFont="1" applyAlignment="1">
      <alignment vertical="center" wrapText="1"/>
    </xf>
    <xf numFmtId="0" fontId="3" fillId="2" borderId="3" xfId="0" applyFont="1" applyFill="1" applyBorder="1" applyAlignment="1">
      <alignment horizontal="center" vertical="center" wrapText="1"/>
    </xf>
    <xf numFmtId="0" fontId="3" fillId="0" borderId="0" xfId="0" applyFont="1" applyAlignment="1">
      <alignment horizontal="center" vertical="center" wrapText="1"/>
    </xf>
    <xf numFmtId="3" fontId="6" fillId="0" borderId="3" xfId="0" applyNumberFormat="1" applyFont="1" applyBorder="1" applyAlignment="1">
      <alignment horizontal="right" vertical="center" wrapText="1"/>
    </xf>
    <xf numFmtId="3" fontId="6" fillId="0" borderId="3" xfId="0" applyNumberFormat="1" applyFont="1" applyBorder="1" applyAlignment="1">
      <alignment vertical="center" wrapText="1"/>
    </xf>
    <xf numFmtId="3" fontId="6" fillId="0" borderId="3" xfId="5" applyNumberFormat="1" applyFont="1" applyFill="1" applyBorder="1" applyAlignment="1">
      <alignment horizontal="center" vertical="center" wrapText="1"/>
    </xf>
    <xf numFmtId="3" fontId="3" fillId="0" borderId="3" xfId="0" applyNumberFormat="1" applyFont="1" applyBorder="1" applyAlignment="1">
      <alignment vertical="center" wrapText="1"/>
    </xf>
    <xf numFmtId="0" fontId="3" fillId="2" borderId="3" xfId="0" applyFont="1" applyFill="1" applyBorder="1" applyAlignment="1">
      <alignment vertical="center" wrapText="1"/>
    </xf>
    <xf numFmtId="0" fontId="3" fillId="0" borderId="3" xfId="0" applyFont="1" applyBorder="1" applyAlignment="1">
      <alignment vertical="center" wrapText="1"/>
    </xf>
    <xf numFmtId="3" fontId="3" fillId="3" borderId="3" xfId="0" applyNumberFormat="1" applyFont="1" applyFill="1" applyBorder="1" applyAlignment="1">
      <alignment vertical="center" wrapText="1"/>
    </xf>
    <xf numFmtId="0" fontId="6" fillId="0" borderId="0" xfId="0" applyFont="1" applyAlignment="1">
      <alignment horizontal="center" vertical="center" wrapText="1"/>
    </xf>
    <xf numFmtId="168" fontId="6" fillId="0" borderId="0" xfId="5" applyNumberFormat="1" applyFont="1" applyBorder="1" applyAlignment="1">
      <alignment vertical="center" wrapText="1"/>
    </xf>
    <xf numFmtId="168" fontId="6" fillId="0" borderId="0" xfId="5" applyNumberFormat="1" applyFont="1" applyBorder="1" applyAlignment="1">
      <alignment horizontal="center" vertical="center" wrapText="1"/>
    </xf>
    <xf numFmtId="168" fontId="6" fillId="0" borderId="0" xfId="5" applyNumberFormat="1" applyFont="1" applyFill="1" applyBorder="1" applyAlignment="1">
      <alignment horizontal="center" vertical="center" wrapText="1"/>
    </xf>
    <xf numFmtId="0" fontId="6" fillId="0" borderId="3" xfId="0" quotePrefix="1" applyFont="1" applyBorder="1" applyAlignment="1">
      <alignment horizontal="center" vertical="center" wrapText="1"/>
    </xf>
    <xf numFmtId="0" fontId="3" fillId="0" borderId="3" xfId="0" applyFont="1" applyBorder="1" applyAlignment="1">
      <alignment horizontal="center" vertical="center" wrapText="1"/>
    </xf>
    <xf numFmtId="3" fontId="13" fillId="3" borderId="3" xfId="0" applyNumberFormat="1" applyFont="1" applyFill="1" applyBorder="1" applyAlignment="1">
      <alignment vertical="center" wrapText="1"/>
    </xf>
    <xf numFmtId="41" fontId="6" fillId="0" borderId="3" xfId="12" applyFont="1" applyBorder="1" applyAlignment="1">
      <alignment vertical="center" wrapText="1"/>
    </xf>
    <xf numFmtId="0" fontId="6" fillId="0" borderId="3" xfId="11" quotePrefix="1" applyFont="1" applyBorder="1" applyAlignment="1">
      <alignment horizontal="center" vertical="center" wrapText="1"/>
    </xf>
    <xf numFmtId="0" fontId="3" fillId="0" borderId="3" xfId="0" applyFont="1" applyBorder="1" applyAlignment="1">
      <alignment vertical="center"/>
    </xf>
    <xf numFmtId="3" fontId="6"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10" fillId="0" borderId="3" xfId="0"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right" vertical="center" wrapText="1"/>
    </xf>
    <xf numFmtId="168" fontId="6" fillId="0" borderId="0" xfId="5" applyNumberFormat="1" applyFont="1" applyFill="1" applyBorder="1" applyAlignment="1">
      <alignment horizontal="right" vertical="center" wrapText="1"/>
    </xf>
    <xf numFmtId="1" fontId="16" fillId="0" borderId="3" xfId="6" applyNumberFormat="1" applyFont="1" applyBorder="1" applyAlignment="1">
      <alignment horizontal="center" vertical="center"/>
    </xf>
    <xf numFmtId="0" fontId="17" fillId="0" borderId="3" xfId="6" applyFont="1" applyBorder="1" applyAlignment="1">
      <alignment horizontal="center" vertical="center"/>
    </xf>
    <xf numFmtId="0" fontId="4" fillId="0" borderId="3" xfId="6" applyFont="1" applyBorder="1" applyAlignment="1">
      <alignment horizontal="center" vertical="center"/>
    </xf>
    <xf numFmtId="3" fontId="17" fillId="0" borderId="3" xfId="6" applyNumberFormat="1" applyFont="1" applyBorder="1" applyAlignment="1">
      <alignment horizontal="center" vertical="center"/>
    </xf>
    <xf numFmtId="0" fontId="6" fillId="3" borderId="3" xfId="0" applyFont="1" applyFill="1" applyBorder="1" applyAlignment="1">
      <alignment horizontal="center" vertical="center" wrapText="1"/>
    </xf>
    <xf numFmtId="0" fontId="6" fillId="0" borderId="3" xfId="11" quotePrefix="1" applyFont="1" applyBorder="1" applyAlignment="1">
      <alignment horizontal="left" vertical="center" wrapText="1"/>
    </xf>
    <xf numFmtId="0" fontId="6" fillId="0" borderId="3" xfId="0" quotePrefix="1" applyFont="1" applyBorder="1" applyAlignment="1">
      <alignment horizontal="left" vertical="center" wrapText="1"/>
    </xf>
    <xf numFmtId="0" fontId="3" fillId="0" borderId="3" xfId="0" applyFont="1" applyBorder="1" applyAlignment="1">
      <alignment horizontal="left" vertical="center" wrapText="1"/>
    </xf>
    <xf numFmtId="0" fontId="6" fillId="4" borderId="3" xfId="6" applyFont="1" applyFill="1" applyBorder="1" applyAlignment="1">
      <alignment horizontal="left" vertical="center" wrapText="1"/>
    </xf>
    <xf numFmtId="0" fontId="6" fillId="0" borderId="3" xfId="6" applyFill="1" applyBorder="1" applyAlignment="1">
      <alignment horizontal="left" vertical="center" wrapText="1"/>
    </xf>
    <xf numFmtId="0" fontId="18" fillId="0" borderId="0" xfId="0" applyFont="1" applyAlignment="1">
      <alignment vertical="center" wrapText="1"/>
    </xf>
    <xf numFmtId="0" fontId="6" fillId="0" borderId="3" xfId="6"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3" xfId="0" applyFont="1" applyFill="1" applyBorder="1" applyAlignment="1">
      <alignment vertical="center" wrapText="1"/>
    </xf>
    <xf numFmtId="0" fontId="3" fillId="3" borderId="3" xfId="0" applyFont="1" applyFill="1" applyBorder="1" applyAlignment="1">
      <alignment horizontal="center" vertical="center" wrapText="1"/>
    </xf>
    <xf numFmtId="0" fontId="17" fillId="0" borderId="3" xfId="0" quotePrefix="1" applyFont="1" applyBorder="1" applyAlignment="1">
      <alignment horizontal="left" vertical="center" wrapText="1"/>
    </xf>
    <xf numFmtId="0" fontId="17" fillId="0" borderId="3" xfId="11" quotePrefix="1" applyFont="1" applyBorder="1" applyAlignment="1">
      <alignment horizontal="left"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xf>
    <xf numFmtId="0" fontId="6" fillId="0" borderId="0" xfId="0" quotePrefix="1" applyFont="1" applyFill="1" applyBorder="1" applyAlignment="1">
      <alignment horizontal="center" vertical="center" wrapText="1"/>
    </xf>
    <xf numFmtId="0" fontId="6" fillId="0" borderId="0" xfId="0" applyFont="1" applyFill="1" applyAlignment="1">
      <alignment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quotePrefix="1" applyFont="1" applyFill="1" applyBorder="1" applyAlignment="1">
      <alignment horizontal="left" vertical="center" wrapText="1"/>
    </xf>
    <xf numFmtId="0" fontId="19" fillId="0" borderId="0" xfId="0" quotePrefix="1" applyFont="1" applyFill="1" applyBorder="1" applyAlignment="1">
      <alignment horizontal="left" vertical="center" wrapText="1"/>
    </xf>
    <xf numFmtId="0" fontId="3" fillId="0" borderId="0" xfId="0" applyFont="1" applyFill="1" applyBorder="1" applyAlignment="1">
      <alignment horizontal="left" vertical="center" wrapText="1"/>
    </xf>
    <xf numFmtId="0" fontId="15"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3" borderId="3" xfId="0" applyFont="1" applyFill="1" applyBorder="1" applyAlignment="1">
      <alignment horizontal="center" vertical="center" wrapText="1"/>
    </xf>
  </cellXfs>
  <cellStyles count="13">
    <cellStyle name="Comma" xfId="5" builtinId="3"/>
    <cellStyle name="Comma [0]" xfId="12" builtinId="6"/>
    <cellStyle name="Comma 2 2" xfId="9"/>
    <cellStyle name="Comma 2 3 2" xfId="2"/>
    <cellStyle name="Hyperlink" xfId="7" builtinId="8"/>
    <cellStyle name="Normal" xfId="0" builtinId="0"/>
    <cellStyle name="Normal 10" xfId="6"/>
    <cellStyle name="Normal 12 2" xfId="1"/>
    <cellStyle name="Normal 15 3" xfId="11"/>
    <cellStyle name="Normal 2 10 2" xfId="4"/>
    <cellStyle name="Normal 23" xfId="8"/>
    <cellStyle name="Normal 68" xfId="10"/>
    <cellStyle name="Standard_Tool_Standard_PrintAngebot_Auftrag" xfId="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khouzami-icp.de/total-acid-number-tan-1-0-mg-g-koh-75g.html" TargetMode="External"/><Relationship Id="rId1" Type="http://schemas.openxmlformats.org/officeDocument/2006/relationships/hyperlink" Target="https://dr-khouzami-icp.de/total-acid-number-tan-0-1-mg-g-koh-75g.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93"/>
  <sheetViews>
    <sheetView view="pageLayout" topLeftCell="C1" zoomScaleNormal="100" zoomScaleSheetLayoutView="92" workbookViewId="0">
      <selection activeCell="M5" sqref="M5"/>
    </sheetView>
  </sheetViews>
  <sheetFormatPr defaultColWidth="9.140625" defaultRowHeight="16.5"/>
  <cols>
    <col min="1" max="1" width="4.140625" style="27" customWidth="1"/>
    <col min="2" max="2" width="12.42578125" style="27" hidden="1" customWidth="1"/>
    <col min="3" max="3" width="39.7109375" style="40" customWidth="1"/>
    <col min="4" max="4" width="17.7109375" style="27" customWidth="1"/>
    <col min="5" max="6" width="7.28515625" style="27" customWidth="1"/>
    <col min="7" max="7" width="16.42578125" style="40" customWidth="1"/>
    <col min="8" max="8" width="12.7109375" style="41" bestFit="1" customWidth="1"/>
    <col min="9" max="9" width="14.28515625" style="41" customWidth="1"/>
    <col min="10" max="10" width="8.42578125" style="27" bestFit="1" customWidth="1"/>
    <col min="11" max="11" width="7.7109375" style="27" bestFit="1" customWidth="1"/>
    <col min="12" max="12" width="15.7109375" style="27" customWidth="1"/>
    <col min="13" max="13" width="46.42578125" style="27" bestFit="1" customWidth="1"/>
    <col min="14" max="14" width="0.7109375" style="17" customWidth="1"/>
    <col min="15" max="15" width="20.42578125" style="17" hidden="1" customWidth="1"/>
    <col min="16" max="17" width="20.42578125" style="17" customWidth="1"/>
    <col min="18" max="18" width="16.7109375" style="17" hidden="1" customWidth="1"/>
    <col min="19" max="19" width="17.42578125" style="27" customWidth="1"/>
    <col min="20" max="20" width="0.7109375" style="17" customWidth="1"/>
    <col min="21" max="21" width="17.42578125" style="17" customWidth="1"/>
    <col min="22" max="22" width="15.7109375" style="17" customWidth="1"/>
    <col min="23" max="23" width="17.42578125" style="27" customWidth="1"/>
    <col min="24" max="24" width="0.42578125" style="17" customWidth="1"/>
    <col min="25" max="25" width="13.28515625" style="17" customWidth="1"/>
    <col min="26" max="26" width="20.42578125" style="17" customWidth="1"/>
    <col min="27" max="27" width="11.7109375" style="27" customWidth="1"/>
    <col min="28" max="28" width="0.7109375" style="17" customWidth="1"/>
    <col min="29" max="16384" width="9.140625" style="17"/>
  </cols>
  <sheetData>
    <row r="1" spans="1:28" ht="28.15" customHeight="1">
      <c r="A1" s="69" t="s">
        <v>0</v>
      </c>
      <c r="B1" s="69"/>
      <c r="C1" s="69"/>
      <c r="D1" s="69"/>
      <c r="E1" s="69"/>
      <c r="F1" s="69"/>
      <c r="G1" s="69"/>
      <c r="H1" s="69"/>
      <c r="I1" s="69"/>
      <c r="J1" s="69"/>
      <c r="K1" s="69"/>
      <c r="L1" s="69"/>
      <c r="M1" s="69"/>
      <c r="N1" s="15"/>
      <c r="O1" s="65" t="s">
        <v>191</v>
      </c>
      <c r="P1" s="66"/>
      <c r="Q1" s="66"/>
      <c r="R1" s="66"/>
      <c r="S1" s="67"/>
      <c r="T1" s="16"/>
      <c r="U1" s="65" t="s">
        <v>115</v>
      </c>
      <c r="V1" s="66"/>
      <c r="W1" s="67"/>
      <c r="X1" s="16"/>
      <c r="Y1" s="65" t="s">
        <v>117</v>
      </c>
      <c r="Z1" s="66"/>
      <c r="AA1" s="67"/>
      <c r="AB1" s="16"/>
    </row>
    <row r="2" spans="1:28" s="19" customFormat="1" ht="33">
      <c r="A2" s="68" t="s">
        <v>1</v>
      </c>
      <c r="B2" s="68" t="s">
        <v>131</v>
      </c>
      <c r="C2" s="68" t="s">
        <v>2</v>
      </c>
      <c r="D2" s="68" t="s">
        <v>3</v>
      </c>
      <c r="E2" s="68" t="s">
        <v>4</v>
      </c>
      <c r="F2" s="68" t="s">
        <v>5</v>
      </c>
      <c r="G2" s="68" t="s">
        <v>6</v>
      </c>
      <c r="H2" s="68" t="s">
        <v>7</v>
      </c>
      <c r="I2" s="68" t="s">
        <v>8</v>
      </c>
      <c r="J2" s="68" t="s">
        <v>87</v>
      </c>
      <c r="K2" s="68"/>
      <c r="L2" s="68" t="s">
        <v>10</v>
      </c>
      <c r="M2" s="68" t="s">
        <v>89</v>
      </c>
      <c r="N2" s="18"/>
      <c r="O2" s="32"/>
      <c r="P2" s="32" t="s">
        <v>7</v>
      </c>
      <c r="Q2" s="32" t="s">
        <v>8</v>
      </c>
      <c r="R2" s="32"/>
      <c r="S2" s="32" t="s">
        <v>9</v>
      </c>
      <c r="T2" s="18"/>
      <c r="U2" s="32" t="s">
        <v>7</v>
      </c>
      <c r="V2" s="32" t="s">
        <v>8</v>
      </c>
      <c r="W2" s="32" t="s">
        <v>9</v>
      </c>
      <c r="X2" s="18"/>
      <c r="Y2" s="32" t="s">
        <v>7</v>
      </c>
      <c r="Z2" s="32" t="s">
        <v>8</v>
      </c>
      <c r="AA2" s="32" t="s">
        <v>9</v>
      </c>
      <c r="AB2" s="18"/>
    </row>
    <row r="3" spans="1:28" s="19" customFormat="1" ht="49.5">
      <c r="A3" s="68"/>
      <c r="B3" s="68"/>
      <c r="C3" s="68"/>
      <c r="D3" s="68"/>
      <c r="E3" s="68"/>
      <c r="F3" s="68"/>
      <c r="G3" s="68"/>
      <c r="H3" s="68"/>
      <c r="I3" s="68"/>
      <c r="J3" s="32" t="s">
        <v>159</v>
      </c>
      <c r="K3" s="32" t="s">
        <v>174</v>
      </c>
      <c r="L3" s="68"/>
      <c r="M3" s="68"/>
      <c r="N3" s="18"/>
      <c r="O3" s="32"/>
      <c r="P3" s="32"/>
      <c r="Q3" s="32"/>
      <c r="R3" s="32"/>
      <c r="S3" s="32"/>
      <c r="T3" s="18"/>
      <c r="U3" s="32"/>
      <c r="V3" s="32"/>
      <c r="W3" s="32"/>
      <c r="X3" s="18"/>
      <c r="Y3" s="32"/>
      <c r="Z3" s="32"/>
      <c r="AA3" s="32"/>
      <c r="AB3" s="18"/>
    </row>
    <row r="4" spans="1:28">
      <c r="A4" s="36" t="s">
        <v>21</v>
      </c>
      <c r="B4" s="36"/>
      <c r="C4" s="1"/>
      <c r="D4" s="36"/>
      <c r="E4" s="36"/>
      <c r="F4" s="36"/>
      <c r="G4" s="36"/>
      <c r="H4" s="36"/>
      <c r="I4" s="36"/>
      <c r="J4" s="32"/>
      <c r="K4" s="32"/>
      <c r="L4" s="38"/>
      <c r="M4" s="38"/>
      <c r="N4" s="16"/>
      <c r="O4" s="20"/>
      <c r="P4" s="20"/>
      <c r="Q4" s="20"/>
      <c r="R4" s="21"/>
      <c r="S4" s="5"/>
      <c r="T4" s="16"/>
      <c r="U4" s="20"/>
      <c r="V4" s="21"/>
      <c r="W4" s="5"/>
      <c r="X4" s="16"/>
      <c r="Y4" s="20"/>
      <c r="Z4" s="21"/>
      <c r="AA4" s="5"/>
      <c r="AB4" s="16"/>
    </row>
    <row r="5" spans="1:28" ht="181.5">
      <c r="A5" s="5">
        <v>1</v>
      </c>
      <c r="B5" s="3">
        <v>16126755</v>
      </c>
      <c r="C5" s="7" t="s">
        <v>22</v>
      </c>
      <c r="D5" s="8" t="s">
        <v>47</v>
      </c>
      <c r="E5" s="9">
        <v>1</v>
      </c>
      <c r="F5" s="8" t="s">
        <v>78</v>
      </c>
      <c r="G5" s="10" t="s">
        <v>70</v>
      </c>
      <c r="H5" s="20">
        <f t="shared" ref="H5:H18" si="0">(P5+U5+Y5)/3</f>
        <v>123518910</v>
      </c>
      <c r="I5" s="20">
        <f>H5*E5</f>
        <v>123518910</v>
      </c>
      <c r="J5" s="22">
        <v>0</v>
      </c>
      <c r="K5" s="22">
        <v>1</v>
      </c>
      <c r="L5" s="5" t="s">
        <v>18</v>
      </c>
      <c r="M5" s="35" t="s">
        <v>196</v>
      </c>
      <c r="N5" s="16"/>
      <c r="O5" s="20">
        <v>120000000</v>
      </c>
      <c r="P5" s="20">
        <f>O5-(O5*10%)</f>
        <v>108000000</v>
      </c>
      <c r="Q5" s="20">
        <f>P5*E5</f>
        <v>108000000</v>
      </c>
      <c r="R5" s="21">
        <f>O5*E5</f>
        <v>120000000</v>
      </c>
      <c r="S5" s="31" t="s">
        <v>187</v>
      </c>
      <c r="T5" s="16"/>
      <c r="U5" s="20">
        <v>134644730</v>
      </c>
      <c r="V5" s="21">
        <f>U5*E5</f>
        <v>134644730</v>
      </c>
      <c r="W5" s="5" t="s">
        <v>192</v>
      </c>
      <c r="X5" s="16"/>
      <c r="Y5" s="20">
        <v>127912000</v>
      </c>
      <c r="Z5" s="21">
        <f t="shared" ref="Z5:Z18" si="1">Y5*E5</f>
        <v>127912000</v>
      </c>
      <c r="AA5" s="5"/>
      <c r="AB5" s="16"/>
    </row>
    <row r="6" spans="1:28" ht="49.5">
      <c r="A6" s="5">
        <f t="shared" ref="A6:A12" si="2">A5+1</f>
        <v>2</v>
      </c>
      <c r="B6" s="3">
        <v>16106721</v>
      </c>
      <c r="C6" s="7" t="s">
        <v>23</v>
      </c>
      <c r="D6" s="8">
        <v>1007161000</v>
      </c>
      <c r="E6" s="9">
        <v>16</v>
      </c>
      <c r="F6" s="8" t="s">
        <v>20</v>
      </c>
      <c r="G6" s="10" t="s">
        <v>71</v>
      </c>
      <c r="H6" s="20">
        <f t="shared" si="0"/>
        <v>7337500</v>
      </c>
      <c r="I6" s="20">
        <f t="shared" ref="I6:I69" si="3">H6*E6</f>
        <v>117400000</v>
      </c>
      <c r="J6" s="22">
        <v>6</v>
      </c>
      <c r="K6" s="22">
        <v>10</v>
      </c>
      <c r="L6" s="5" t="s">
        <v>18</v>
      </c>
      <c r="M6" s="31" t="s">
        <v>161</v>
      </c>
      <c r="N6" s="16"/>
      <c r="O6" s="20">
        <v>6875000</v>
      </c>
      <c r="P6" s="20">
        <f t="shared" ref="P6:P69" si="4">O6-(O6*10%)</f>
        <v>6187500</v>
      </c>
      <c r="Q6" s="20">
        <f t="shared" ref="Q6:Q69" si="5">P6*E6</f>
        <v>99000000</v>
      </c>
      <c r="R6" s="21">
        <f t="shared" ref="R6:R69" si="6">O6*E6</f>
        <v>110000000</v>
      </c>
      <c r="S6" s="31" t="s">
        <v>188</v>
      </c>
      <c r="T6" s="16"/>
      <c r="U6" s="20">
        <v>7725000</v>
      </c>
      <c r="V6" s="21">
        <f t="shared" ref="V6:V69" si="7">U6*E6</f>
        <v>123600000</v>
      </c>
      <c r="W6" s="5" t="s">
        <v>193</v>
      </c>
      <c r="X6" s="16"/>
      <c r="Y6" s="20">
        <v>8100000</v>
      </c>
      <c r="Z6" s="21">
        <f t="shared" si="1"/>
        <v>129600000</v>
      </c>
      <c r="AA6" s="5"/>
      <c r="AB6" s="16"/>
    </row>
    <row r="7" spans="1:28" ht="49.5">
      <c r="A7" s="5">
        <f t="shared" si="2"/>
        <v>3</v>
      </c>
      <c r="B7" s="13">
        <v>16166729</v>
      </c>
      <c r="C7" s="7" t="s">
        <v>90</v>
      </c>
      <c r="D7" s="11">
        <v>111729</v>
      </c>
      <c r="E7" s="9">
        <v>2</v>
      </c>
      <c r="F7" s="8" t="s">
        <v>20</v>
      </c>
      <c r="G7" s="10" t="s">
        <v>72</v>
      </c>
      <c r="H7" s="20">
        <f t="shared" si="0"/>
        <v>7963266.666666667</v>
      </c>
      <c r="I7" s="20">
        <f t="shared" si="3"/>
        <v>15926533.333333334</v>
      </c>
      <c r="J7" s="22">
        <v>0</v>
      </c>
      <c r="K7" s="22">
        <v>2</v>
      </c>
      <c r="L7" s="5" t="s">
        <v>18</v>
      </c>
      <c r="M7" s="31" t="s">
        <v>161</v>
      </c>
      <c r="N7" s="16"/>
      <c r="O7" s="20">
        <v>7432500</v>
      </c>
      <c r="P7" s="20">
        <f t="shared" si="4"/>
        <v>6689250</v>
      </c>
      <c r="Q7" s="20">
        <f t="shared" si="5"/>
        <v>13378500</v>
      </c>
      <c r="R7" s="21">
        <f t="shared" si="6"/>
        <v>14865000</v>
      </c>
      <c r="S7" s="5" t="s">
        <v>188</v>
      </c>
      <c r="T7" s="16"/>
      <c r="U7" s="20">
        <v>8550550</v>
      </c>
      <c r="V7" s="21">
        <f t="shared" si="7"/>
        <v>17101100</v>
      </c>
      <c r="W7" s="5" t="s">
        <v>193</v>
      </c>
      <c r="X7" s="16"/>
      <c r="Y7" s="20">
        <v>8650000</v>
      </c>
      <c r="Z7" s="21">
        <f t="shared" si="1"/>
        <v>17300000</v>
      </c>
      <c r="AA7" s="5"/>
      <c r="AB7" s="16"/>
    </row>
    <row r="8" spans="1:28" ht="49.5">
      <c r="A8" s="5">
        <f t="shared" si="2"/>
        <v>4</v>
      </c>
      <c r="B8" s="13">
        <v>16166613</v>
      </c>
      <c r="C8" s="7" t="s">
        <v>121</v>
      </c>
      <c r="D8" s="11" t="s">
        <v>122</v>
      </c>
      <c r="E8" s="9">
        <v>2</v>
      </c>
      <c r="F8" s="8" t="s">
        <v>20</v>
      </c>
      <c r="G8" s="10" t="s">
        <v>70</v>
      </c>
      <c r="H8" s="20">
        <f t="shared" si="0"/>
        <v>5707953.333333333</v>
      </c>
      <c r="I8" s="20">
        <f t="shared" si="3"/>
        <v>11415906.666666666</v>
      </c>
      <c r="J8" s="22">
        <v>2</v>
      </c>
      <c r="K8" s="22">
        <v>0</v>
      </c>
      <c r="L8" s="5" t="s">
        <v>18</v>
      </c>
      <c r="M8" s="31" t="s">
        <v>161</v>
      </c>
      <c r="N8" s="16"/>
      <c r="O8" s="20">
        <v>6615400</v>
      </c>
      <c r="P8" s="20">
        <f t="shared" si="4"/>
        <v>5953860</v>
      </c>
      <c r="Q8" s="20">
        <f t="shared" si="5"/>
        <v>11907720</v>
      </c>
      <c r="R8" s="21">
        <f t="shared" si="6"/>
        <v>13230800</v>
      </c>
      <c r="S8" s="5" t="s">
        <v>187</v>
      </c>
      <c r="T8" s="16"/>
      <c r="U8" s="20">
        <v>5728000</v>
      </c>
      <c r="V8" s="21">
        <f t="shared" si="7"/>
        <v>11456000</v>
      </c>
      <c r="W8" s="5" t="s">
        <v>192</v>
      </c>
      <c r="X8" s="16"/>
      <c r="Y8" s="20">
        <v>5442000</v>
      </c>
      <c r="Z8" s="21">
        <f t="shared" si="1"/>
        <v>10884000</v>
      </c>
      <c r="AA8" s="5"/>
      <c r="AB8" s="16"/>
    </row>
    <row r="9" spans="1:28" ht="49.5">
      <c r="A9" s="5">
        <f t="shared" si="2"/>
        <v>5</v>
      </c>
      <c r="B9" s="13"/>
      <c r="C9" s="7" t="s">
        <v>175</v>
      </c>
      <c r="D9" s="11" t="s">
        <v>176</v>
      </c>
      <c r="E9" s="9">
        <v>2</v>
      </c>
      <c r="F9" s="8" t="s">
        <v>20</v>
      </c>
      <c r="G9" s="10" t="s">
        <v>70</v>
      </c>
      <c r="H9" s="20">
        <f t="shared" si="0"/>
        <v>4708463.333333333</v>
      </c>
      <c r="I9" s="20">
        <f t="shared" si="3"/>
        <v>9416926.666666666</v>
      </c>
      <c r="J9" s="22">
        <v>2</v>
      </c>
      <c r="K9" s="22">
        <v>0</v>
      </c>
      <c r="L9" s="5" t="s">
        <v>18</v>
      </c>
      <c r="M9" s="31" t="s">
        <v>161</v>
      </c>
      <c r="N9" s="16"/>
      <c r="O9" s="20">
        <v>5457100</v>
      </c>
      <c r="P9" s="20">
        <f t="shared" si="4"/>
        <v>4911390</v>
      </c>
      <c r="Q9" s="20">
        <f t="shared" si="5"/>
        <v>9822780</v>
      </c>
      <c r="R9" s="21">
        <f t="shared" si="6"/>
        <v>10914200</v>
      </c>
      <c r="S9" s="5" t="s">
        <v>187</v>
      </c>
      <c r="T9" s="16"/>
      <c r="U9" s="20">
        <v>4725000</v>
      </c>
      <c r="V9" s="21">
        <f t="shared" si="7"/>
        <v>9450000</v>
      </c>
      <c r="W9" s="5" t="s">
        <v>192</v>
      </c>
      <c r="X9" s="16"/>
      <c r="Y9" s="20">
        <v>4489000</v>
      </c>
      <c r="Z9" s="21">
        <f t="shared" si="1"/>
        <v>8978000</v>
      </c>
      <c r="AA9" s="5"/>
      <c r="AB9" s="16"/>
    </row>
    <row r="10" spans="1:28" ht="132">
      <c r="A10" s="5">
        <f t="shared" si="2"/>
        <v>6</v>
      </c>
      <c r="B10" s="13"/>
      <c r="C10" s="7" t="s">
        <v>178</v>
      </c>
      <c r="D10" s="11" t="s">
        <v>177</v>
      </c>
      <c r="E10" s="9">
        <v>4</v>
      </c>
      <c r="F10" s="8" t="s">
        <v>78</v>
      </c>
      <c r="G10" s="10" t="s">
        <v>70</v>
      </c>
      <c r="H10" s="20">
        <f t="shared" si="0"/>
        <v>63175666.666666664</v>
      </c>
      <c r="I10" s="20">
        <f t="shared" si="3"/>
        <v>252702666.66666666</v>
      </c>
      <c r="J10" s="22">
        <v>2</v>
      </c>
      <c r="K10" s="22">
        <v>2</v>
      </c>
      <c r="L10" s="5" t="s">
        <v>18</v>
      </c>
      <c r="M10" s="35" t="s">
        <v>196</v>
      </c>
      <c r="N10" s="16"/>
      <c r="O10" s="20">
        <v>66500000</v>
      </c>
      <c r="P10" s="20">
        <f t="shared" si="4"/>
        <v>59850000</v>
      </c>
      <c r="Q10" s="20">
        <f t="shared" si="5"/>
        <v>239400000</v>
      </c>
      <c r="R10" s="21">
        <f t="shared" si="6"/>
        <v>266000000</v>
      </c>
      <c r="S10" s="5" t="s">
        <v>187</v>
      </c>
      <c r="T10" s="16"/>
      <c r="U10" s="20">
        <v>65826000</v>
      </c>
      <c r="V10" s="21">
        <f t="shared" si="7"/>
        <v>263304000</v>
      </c>
      <c r="W10" s="5" t="s">
        <v>192</v>
      </c>
      <c r="X10" s="16"/>
      <c r="Y10" s="20">
        <v>63851000</v>
      </c>
      <c r="Z10" s="21">
        <f t="shared" si="1"/>
        <v>255404000</v>
      </c>
      <c r="AA10" s="5"/>
      <c r="AB10" s="16"/>
    </row>
    <row r="11" spans="1:28" ht="66">
      <c r="A11" s="5">
        <f t="shared" si="2"/>
        <v>7</v>
      </c>
      <c r="B11" s="3">
        <v>16166530</v>
      </c>
      <c r="C11" s="7" t="s">
        <v>162</v>
      </c>
      <c r="D11" s="8">
        <v>1094091000</v>
      </c>
      <c r="E11" s="9">
        <v>5</v>
      </c>
      <c r="F11" s="8" t="s">
        <v>20</v>
      </c>
      <c r="G11" s="10" t="s">
        <v>71</v>
      </c>
      <c r="H11" s="20">
        <f t="shared" si="0"/>
        <v>1956506.6666666667</v>
      </c>
      <c r="I11" s="20">
        <f t="shared" si="3"/>
        <v>9782533.333333334</v>
      </c>
      <c r="J11" s="22">
        <v>3</v>
      </c>
      <c r="K11" s="22">
        <v>2</v>
      </c>
      <c r="L11" s="5" t="s">
        <v>18</v>
      </c>
      <c r="M11" s="31" t="s">
        <v>161</v>
      </c>
      <c r="N11" s="16"/>
      <c r="O11" s="20">
        <v>2252800</v>
      </c>
      <c r="P11" s="20">
        <f t="shared" si="4"/>
        <v>2027520</v>
      </c>
      <c r="Q11" s="20">
        <f t="shared" si="5"/>
        <v>10137600</v>
      </c>
      <c r="R11" s="21">
        <f t="shared" si="6"/>
        <v>11264000</v>
      </c>
      <c r="S11" s="5" t="s">
        <v>189</v>
      </c>
      <c r="T11" s="16"/>
      <c r="U11" s="20">
        <v>1950000</v>
      </c>
      <c r="V11" s="21">
        <f t="shared" si="7"/>
        <v>9750000</v>
      </c>
      <c r="W11" s="5" t="s">
        <v>189</v>
      </c>
      <c r="X11" s="16"/>
      <c r="Y11" s="20">
        <v>1892000</v>
      </c>
      <c r="Z11" s="21">
        <f t="shared" si="1"/>
        <v>9460000</v>
      </c>
      <c r="AA11" s="5"/>
      <c r="AB11" s="16"/>
    </row>
    <row r="12" spans="1:28" ht="82.5">
      <c r="A12" s="5">
        <f t="shared" si="2"/>
        <v>8</v>
      </c>
      <c r="B12" s="3">
        <v>16166509</v>
      </c>
      <c r="C12" s="7" t="s">
        <v>163</v>
      </c>
      <c r="D12" s="8">
        <v>1094071000</v>
      </c>
      <c r="E12" s="9">
        <v>5</v>
      </c>
      <c r="F12" s="8" t="s">
        <v>20</v>
      </c>
      <c r="G12" s="10" t="s">
        <v>71</v>
      </c>
      <c r="H12" s="20">
        <f t="shared" si="0"/>
        <v>1956506.6666666667</v>
      </c>
      <c r="I12" s="20">
        <f t="shared" si="3"/>
        <v>9782533.333333334</v>
      </c>
      <c r="J12" s="22">
        <v>3</v>
      </c>
      <c r="K12" s="22">
        <v>2</v>
      </c>
      <c r="L12" s="5" t="s">
        <v>18</v>
      </c>
      <c r="M12" s="31" t="s">
        <v>161</v>
      </c>
      <c r="N12" s="16"/>
      <c r="O12" s="20">
        <v>2252800</v>
      </c>
      <c r="P12" s="20">
        <f t="shared" si="4"/>
        <v>2027520</v>
      </c>
      <c r="Q12" s="20">
        <f t="shared" si="5"/>
        <v>10137600</v>
      </c>
      <c r="R12" s="21">
        <f>O12*E12</f>
        <v>11264000</v>
      </c>
      <c r="S12" s="5" t="s">
        <v>189</v>
      </c>
      <c r="T12" s="16"/>
      <c r="U12" s="20">
        <v>1950000</v>
      </c>
      <c r="V12" s="21">
        <f t="shared" si="7"/>
        <v>9750000</v>
      </c>
      <c r="W12" s="5" t="s">
        <v>189</v>
      </c>
      <c r="X12" s="16"/>
      <c r="Y12" s="20">
        <v>1892000</v>
      </c>
      <c r="Z12" s="21">
        <f t="shared" si="1"/>
        <v>9460000</v>
      </c>
      <c r="AA12" s="5"/>
      <c r="AB12" s="16"/>
    </row>
    <row r="13" spans="1:28" ht="66">
      <c r="A13" s="5">
        <f t="shared" ref="A13:A18" si="8">A12+1</f>
        <v>9</v>
      </c>
      <c r="B13" s="3">
        <v>16166504</v>
      </c>
      <c r="C13" s="7" t="s">
        <v>164</v>
      </c>
      <c r="D13" s="8">
        <v>1094351000</v>
      </c>
      <c r="E13" s="9">
        <v>5</v>
      </c>
      <c r="F13" s="8" t="s">
        <v>20</v>
      </c>
      <c r="G13" s="10" t="s">
        <v>71</v>
      </c>
      <c r="H13" s="20">
        <f t="shared" si="0"/>
        <v>765013.33333333337</v>
      </c>
      <c r="I13" s="20">
        <f t="shared" si="3"/>
        <v>3825066.666666667</v>
      </c>
      <c r="J13" s="22">
        <v>3</v>
      </c>
      <c r="K13" s="22">
        <v>2</v>
      </c>
      <c r="L13" s="5" t="s">
        <v>18</v>
      </c>
      <c r="M13" s="31" t="s">
        <v>161</v>
      </c>
      <c r="N13" s="16"/>
      <c r="O13" s="20">
        <v>875600</v>
      </c>
      <c r="P13" s="20">
        <f t="shared" si="4"/>
        <v>788040</v>
      </c>
      <c r="Q13" s="20">
        <f t="shared" si="5"/>
        <v>3940200</v>
      </c>
      <c r="R13" s="21">
        <f t="shared" si="6"/>
        <v>4378000</v>
      </c>
      <c r="S13" s="5" t="s">
        <v>189</v>
      </c>
      <c r="T13" s="16"/>
      <c r="U13" s="20">
        <v>765000</v>
      </c>
      <c r="V13" s="21">
        <f t="shared" si="7"/>
        <v>3825000</v>
      </c>
      <c r="W13" s="5" t="s">
        <v>189</v>
      </c>
      <c r="X13" s="16"/>
      <c r="Y13" s="20">
        <v>742000</v>
      </c>
      <c r="Z13" s="21">
        <f t="shared" si="1"/>
        <v>3710000</v>
      </c>
      <c r="AA13" s="5"/>
      <c r="AB13" s="16"/>
    </row>
    <row r="14" spans="1:28" ht="66">
      <c r="A14" s="5">
        <f t="shared" si="8"/>
        <v>10</v>
      </c>
      <c r="B14" s="3" t="s">
        <v>124</v>
      </c>
      <c r="C14" s="1" t="s">
        <v>157</v>
      </c>
      <c r="D14" s="8" t="s">
        <v>123</v>
      </c>
      <c r="E14" s="8">
        <v>2</v>
      </c>
      <c r="F14" s="8" t="s">
        <v>20</v>
      </c>
      <c r="G14" s="11" t="s">
        <v>75</v>
      </c>
      <c r="H14" s="20">
        <f t="shared" si="0"/>
        <v>6799093.333333333</v>
      </c>
      <c r="I14" s="20">
        <f t="shared" si="3"/>
        <v>13598186.666666666</v>
      </c>
      <c r="J14" s="22">
        <v>1</v>
      </c>
      <c r="K14" s="22">
        <v>1</v>
      </c>
      <c r="L14" s="5" t="s">
        <v>18</v>
      </c>
      <c r="M14" s="31" t="s">
        <v>161</v>
      </c>
      <c r="N14" s="16"/>
      <c r="O14" s="20">
        <v>7779200</v>
      </c>
      <c r="P14" s="20">
        <f t="shared" si="4"/>
        <v>7001280</v>
      </c>
      <c r="Q14" s="20">
        <f t="shared" si="5"/>
        <v>14002560</v>
      </c>
      <c r="R14" s="21">
        <f t="shared" si="6"/>
        <v>15558400</v>
      </c>
      <c r="S14" s="5" t="s">
        <v>188</v>
      </c>
      <c r="T14" s="16"/>
      <c r="U14" s="20">
        <v>6800000</v>
      </c>
      <c r="V14" s="21">
        <f t="shared" si="7"/>
        <v>13600000</v>
      </c>
      <c r="W14" s="5" t="s">
        <v>193</v>
      </c>
      <c r="X14" s="16"/>
      <c r="Y14" s="20">
        <v>6596000</v>
      </c>
      <c r="Z14" s="21">
        <f t="shared" si="1"/>
        <v>13192000</v>
      </c>
      <c r="AA14" s="5"/>
      <c r="AB14" s="16"/>
    </row>
    <row r="15" spans="1:28" ht="49.5">
      <c r="A15" s="5">
        <f t="shared" si="8"/>
        <v>11</v>
      </c>
      <c r="B15" s="3" t="s">
        <v>124</v>
      </c>
      <c r="C15" s="7" t="s">
        <v>156</v>
      </c>
      <c r="D15" s="3" t="s">
        <v>141</v>
      </c>
      <c r="E15" s="9">
        <v>2</v>
      </c>
      <c r="F15" s="8" t="s">
        <v>20</v>
      </c>
      <c r="G15" s="12" t="s">
        <v>138</v>
      </c>
      <c r="H15" s="20">
        <f t="shared" si="0"/>
        <v>10031553.333333334</v>
      </c>
      <c r="I15" s="20">
        <f t="shared" si="3"/>
        <v>20063106.666666668</v>
      </c>
      <c r="J15" s="22">
        <v>1</v>
      </c>
      <c r="K15" s="22">
        <v>1</v>
      </c>
      <c r="L15" s="5" t="s">
        <v>18</v>
      </c>
      <c r="M15" s="31" t="s">
        <v>161</v>
      </c>
      <c r="N15" s="16"/>
      <c r="O15" s="20">
        <v>11477400</v>
      </c>
      <c r="P15" s="20">
        <f t="shared" si="4"/>
        <v>10329660</v>
      </c>
      <c r="Q15" s="20">
        <f t="shared" si="5"/>
        <v>20659320</v>
      </c>
      <c r="R15" s="21">
        <f t="shared" si="6"/>
        <v>22954800</v>
      </c>
      <c r="S15" s="5" t="s">
        <v>187</v>
      </c>
      <c r="T15" s="16"/>
      <c r="U15" s="20">
        <v>10033000</v>
      </c>
      <c r="V15" s="21">
        <f t="shared" si="7"/>
        <v>20066000</v>
      </c>
      <c r="W15" s="5" t="s">
        <v>192</v>
      </c>
      <c r="X15" s="16"/>
      <c r="Y15" s="20">
        <v>9732000</v>
      </c>
      <c r="Z15" s="21">
        <f t="shared" si="1"/>
        <v>19464000</v>
      </c>
      <c r="AA15" s="5"/>
      <c r="AB15" s="16"/>
    </row>
    <row r="16" spans="1:28" ht="49.5">
      <c r="A16" s="5">
        <f t="shared" si="8"/>
        <v>12</v>
      </c>
      <c r="B16" s="7">
        <v>16166009</v>
      </c>
      <c r="C16" s="7" t="s">
        <v>144</v>
      </c>
      <c r="D16" s="11" t="s">
        <v>140</v>
      </c>
      <c r="E16" s="9">
        <v>2</v>
      </c>
      <c r="F16" s="8" t="s">
        <v>20</v>
      </c>
      <c r="G16" s="12" t="s">
        <v>138</v>
      </c>
      <c r="H16" s="20">
        <f t="shared" si="0"/>
        <v>10019593.333333334</v>
      </c>
      <c r="I16" s="20">
        <f t="shared" si="3"/>
        <v>20039186.666666668</v>
      </c>
      <c r="J16" s="22">
        <v>1</v>
      </c>
      <c r="K16" s="22">
        <v>1</v>
      </c>
      <c r="L16" s="5" t="s">
        <v>18</v>
      </c>
      <c r="M16" s="31" t="s">
        <v>161</v>
      </c>
      <c r="N16" s="16"/>
      <c r="O16" s="20">
        <v>11464200</v>
      </c>
      <c r="P16" s="20">
        <f t="shared" si="4"/>
        <v>10317780</v>
      </c>
      <c r="Q16" s="20">
        <f t="shared" si="5"/>
        <v>20635560</v>
      </c>
      <c r="R16" s="21">
        <f>O16*E16</f>
        <v>22928400</v>
      </c>
      <c r="S16" s="5" t="s">
        <v>187</v>
      </c>
      <c r="T16" s="16"/>
      <c r="U16" s="20">
        <v>10021000</v>
      </c>
      <c r="V16" s="21">
        <f t="shared" si="7"/>
        <v>20042000</v>
      </c>
      <c r="W16" s="5" t="s">
        <v>192</v>
      </c>
      <c r="X16" s="16"/>
      <c r="Y16" s="20">
        <v>9720000</v>
      </c>
      <c r="Z16" s="21">
        <f t="shared" si="1"/>
        <v>19440000</v>
      </c>
      <c r="AA16" s="5"/>
      <c r="AB16" s="16"/>
    </row>
    <row r="17" spans="1:28" ht="49.5">
      <c r="A17" s="5">
        <f t="shared" si="8"/>
        <v>13</v>
      </c>
      <c r="B17" s="7">
        <v>16166012</v>
      </c>
      <c r="C17" s="7" t="s">
        <v>143</v>
      </c>
      <c r="D17" s="11" t="s">
        <v>139</v>
      </c>
      <c r="E17" s="9">
        <v>2</v>
      </c>
      <c r="F17" s="8" t="s">
        <v>20</v>
      </c>
      <c r="G17" s="12" t="s">
        <v>138</v>
      </c>
      <c r="H17" s="20">
        <f t="shared" si="0"/>
        <v>10019593.333333334</v>
      </c>
      <c r="I17" s="20">
        <f t="shared" si="3"/>
        <v>20039186.666666668</v>
      </c>
      <c r="J17" s="22">
        <v>1</v>
      </c>
      <c r="K17" s="22">
        <v>1</v>
      </c>
      <c r="L17" s="5" t="s">
        <v>18</v>
      </c>
      <c r="M17" s="31" t="s">
        <v>161</v>
      </c>
      <c r="N17" s="16"/>
      <c r="O17" s="20">
        <v>11464200</v>
      </c>
      <c r="P17" s="20">
        <f t="shared" si="4"/>
        <v>10317780</v>
      </c>
      <c r="Q17" s="20">
        <f t="shared" si="5"/>
        <v>20635560</v>
      </c>
      <c r="R17" s="21">
        <f t="shared" si="6"/>
        <v>22928400</v>
      </c>
      <c r="S17" s="5" t="s">
        <v>187</v>
      </c>
      <c r="T17" s="16"/>
      <c r="U17" s="20">
        <v>10021000</v>
      </c>
      <c r="V17" s="21">
        <f t="shared" si="7"/>
        <v>20042000</v>
      </c>
      <c r="W17" s="5" t="s">
        <v>192</v>
      </c>
      <c r="X17" s="16"/>
      <c r="Y17" s="20">
        <v>9720000</v>
      </c>
      <c r="Z17" s="21">
        <f t="shared" si="1"/>
        <v>19440000</v>
      </c>
      <c r="AA17" s="5"/>
      <c r="AB17" s="16"/>
    </row>
    <row r="18" spans="1:28" ht="49.5">
      <c r="A18" s="5">
        <f t="shared" si="8"/>
        <v>14</v>
      </c>
      <c r="B18" s="7">
        <v>16166013</v>
      </c>
      <c r="C18" s="7" t="s">
        <v>142</v>
      </c>
      <c r="D18" s="11" t="s">
        <v>137</v>
      </c>
      <c r="E18" s="9">
        <v>2</v>
      </c>
      <c r="F18" s="8" t="s">
        <v>20</v>
      </c>
      <c r="G18" s="12" t="s">
        <v>138</v>
      </c>
      <c r="H18" s="20">
        <f t="shared" si="0"/>
        <v>10019593.333333334</v>
      </c>
      <c r="I18" s="20">
        <f t="shared" si="3"/>
        <v>20039186.666666668</v>
      </c>
      <c r="J18" s="22">
        <v>1</v>
      </c>
      <c r="K18" s="22">
        <v>1</v>
      </c>
      <c r="L18" s="5" t="s">
        <v>18</v>
      </c>
      <c r="M18" s="31" t="s">
        <v>161</v>
      </c>
      <c r="N18" s="16"/>
      <c r="O18" s="20">
        <v>11464200</v>
      </c>
      <c r="P18" s="20">
        <f t="shared" si="4"/>
        <v>10317780</v>
      </c>
      <c r="Q18" s="20">
        <f t="shared" si="5"/>
        <v>20635560</v>
      </c>
      <c r="R18" s="21">
        <f t="shared" si="6"/>
        <v>22928400</v>
      </c>
      <c r="S18" s="5" t="s">
        <v>187</v>
      </c>
      <c r="T18" s="16"/>
      <c r="U18" s="20">
        <v>10021000</v>
      </c>
      <c r="V18" s="21">
        <f t="shared" si="7"/>
        <v>20042000</v>
      </c>
      <c r="W18" s="5" t="s">
        <v>192</v>
      </c>
      <c r="X18" s="16"/>
      <c r="Y18" s="20">
        <v>9720000</v>
      </c>
      <c r="Z18" s="21">
        <f t="shared" si="1"/>
        <v>19440000</v>
      </c>
      <c r="AA18" s="5"/>
      <c r="AB18" s="16"/>
    </row>
    <row r="19" spans="1:28">
      <c r="A19" s="36" t="s">
        <v>24</v>
      </c>
      <c r="B19" s="36"/>
      <c r="C19" s="1"/>
      <c r="D19" s="36"/>
      <c r="E19" s="36"/>
      <c r="F19" s="36"/>
      <c r="G19" s="25"/>
      <c r="H19" s="20"/>
      <c r="I19" s="20"/>
      <c r="J19" s="36"/>
      <c r="K19" s="22"/>
      <c r="L19" s="38"/>
      <c r="M19" s="38"/>
      <c r="N19" s="16"/>
      <c r="O19" s="20"/>
      <c r="P19" s="20"/>
      <c r="Q19" s="20"/>
      <c r="R19" s="21"/>
      <c r="S19" s="5"/>
      <c r="T19" s="16"/>
      <c r="U19" s="20"/>
      <c r="V19" s="21"/>
      <c r="W19" s="5"/>
      <c r="X19" s="16"/>
      <c r="Y19" s="20"/>
      <c r="Z19" s="21"/>
      <c r="AA19" s="5"/>
      <c r="AB19" s="16"/>
    </row>
    <row r="20" spans="1:28" ht="49.5">
      <c r="A20" s="13">
        <v>15</v>
      </c>
      <c r="B20" s="3">
        <v>16166750</v>
      </c>
      <c r="C20" s="7" t="s">
        <v>45</v>
      </c>
      <c r="D20" s="3" t="s">
        <v>48</v>
      </c>
      <c r="E20" s="8">
        <v>4</v>
      </c>
      <c r="F20" s="8" t="s">
        <v>20</v>
      </c>
      <c r="G20" s="11" t="s">
        <v>132</v>
      </c>
      <c r="H20" s="20">
        <f t="shared" ref="H20:H50" si="9">(P20+U20+Y20)/3</f>
        <v>5887253.333333333</v>
      </c>
      <c r="I20" s="20">
        <f t="shared" si="3"/>
        <v>23549013.333333332</v>
      </c>
      <c r="J20" s="22">
        <v>0</v>
      </c>
      <c r="K20" s="22">
        <v>4</v>
      </c>
      <c r="L20" s="5" t="s">
        <v>18</v>
      </c>
      <c r="M20" s="31" t="s">
        <v>161</v>
      </c>
      <c r="N20" s="16"/>
      <c r="O20" s="20">
        <v>6736400</v>
      </c>
      <c r="P20" s="20">
        <f t="shared" si="4"/>
        <v>6062760</v>
      </c>
      <c r="Q20" s="20">
        <f t="shared" si="5"/>
        <v>24251040</v>
      </c>
      <c r="R20" s="21">
        <f t="shared" si="6"/>
        <v>26945600</v>
      </c>
      <c r="S20" s="5" t="s">
        <v>189</v>
      </c>
      <c r="T20" s="16"/>
      <c r="U20" s="20">
        <v>5888000</v>
      </c>
      <c r="V20" s="21">
        <f t="shared" si="7"/>
        <v>23552000</v>
      </c>
      <c r="W20" s="5" t="s">
        <v>189</v>
      </c>
      <c r="X20" s="16"/>
      <c r="Y20" s="20">
        <v>5711000</v>
      </c>
      <c r="Z20" s="21">
        <f>Y20*E20</f>
        <v>22844000</v>
      </c>
      <c r="AA20" s="5"/>
      <c r="AB20" s="16"/>
    </row>
    <row r="21" spans="1:28" ht="49.5">
      <c r="A21" s="13">
        <f>A20+1</f>
        <v>16</v>
      </c>
      <c r="B21" s="3">
        <v>16166550</v>
      </c>
      <c r="C21" s="7" t="s">
        <v>91</v>
      </c>
      <c r="D21" s="3" t="s">
        <v>49</v>
      </c>
      <c r="E21" s="8">
        <v>4</v>
      </c>
      <c r="F21" s="8" t="s">
        <v>20</v>
      </c>
      <c r="G21" s="11" t="s">
        <v>132</v>
      </c>
      <c r="H21" s="20">
        <f t="shared" si="9"/>
        <v>9755170</v>
      </c>
      <c r="I21" s="20">
        <f t="shared" si="3"/>
        <v>39020680</v>
      </c>
      <c r="J21" s="22">
        <v>0</v>
      </c>
      <c r="K21" s="22">
        <v>4</v>
      </c>
      <c r="L21" s="5" t="s">
        <v>18</v>
      </c>
      <c r="M21" s="31" t="s">
        <v>161</v>
      </c>
      <c r="N21" s="16"/>
      <c r="O21" s="20">
        <v>11273900</v>
      </c>
      <c r="P21" s="20">
        <f t="shared" si="4"/>
        <v>10146510</v>
      </c>
      <c r="Q21" s="20">
        <f t="shared" si="5"/>
        <v>40586040</v>
      </c>
      <c r="R21" s="21">
        <f t="shared" si="6"/>
        <v>45095600</v>
      </c>
      <c r="S21" s="5" t="s">
        <v>189</v>
      </c>
      <c r="T21" s="16"/>
      <c r="U21" s="20">
        <v>9855000</v>
      </c>
      <c r="V21" s="21">
        <f t="shared" si="7"/>
        <v>39420000</v>
      </c>
      <c r="W21" s="5" t="s">
        <v>189</v>
      </c>
      <c r="X21" s="16"/>
      <c r="Y21" s="20">
        <v>9264000</v>
      </c>
      <c r="Z21" s="21">
        <f>Y21*E21</f>
        <v>37056000</v>
      </c>
      <c r="AA21" s="5"/>
      <c r="AB21" s="16"/>
    </row>
    <row r="22" spans="1:28" ht="132">
      <c r="A22" s="13">
        <f>A21+1</f>
        <v>17</v>
      </c>
      <c r="B22" s="3">
        <v>16166110</v>
      </c>
      <c r="C22" s="7" t="s">
        <v>92</v>
      </c>
      <c r="D22" s="3" t="s">
        <v>50</v>
      </c>
      <c r="E22" s="8">
        <v>4</v>
      </c>
      <c r="F22" s="8" t="s">
        <v>20</v>
      </c>
      <c r="G22" s="11" t="s">
        <v>132</v>
      </c>
      <c r="H22" s="20">
        <f t="shared" si="9"/>
        <v>36265626.666666664</v>
      </c>
      <c r="I22" s="20">
        <f t="shared" si="3"/>
        <v>145062506.66666666</v>
      </c>
      <c r="J22" s="22">
        <v>0</v>
      </c>
      <c r="K22" s="22">
        <v>4</v>
      </c>
      <c r="L22" s="5" t="s">
        <v>18</v>
      </c>
      <c r="M22" s="35" t="s">
        <v>196</v>
      </c>
      <c r="N22" s="16"/>
      <c r="O22" s="20">
        <v>41912200</v>
      </c>
      <c r="P22" s="20">
        <f t="shared" si="4"/>
        <v>37720980</v>
      </c>
      <c r="Q22" s="20">
        <f t="shared" si="5"/>
        <v>150883920</v>
      </c>
      <c r="R22" s="21">
        <f t="shared" si="6"/>
        <v>167648800</v>
      </c>
      <c r="S22" s="5" t="s">
        <v>188</v>
      </c>
      <c r="T22" s="16"/>
      <c r="U22" s="20">
        <v>36636900</v>
      </c>
      <c r="V22" s="21">
        <f t="shared" si="7"/>
        <v>146547600</v>
      </c>
      <c r="W22" s="5" t="s">
        <v>193</v>
      </c>
      <c r="X22" s="16"/>
      <c r="Y22" s="20">
        <v>34439000</v>
      </c>
      <c r="Z22" s="21">
        <f>Y22*E22</f>
        <v>137756000</v>
      </c>
      <c r="AA22" s="5"/>
      <c r="AB22" s="16"/>
    </row>
    <row r="23" spans="1:28" ht="49.5">
      <c r="A23" s="13">
        <f>A22+1</f>
        <v>18</v>
      </c>
      <c r="B23" s="3">
        <v>16166910</v>
      </c>
      <c r="C23" s="1" t="s">
        <v>46</v>
      </c>
      <c r="D23" s="3" t="s">
        <v>51</v>
      </c>
      <c r="E23" s="8">
        <v>4</v>
      </c>
      <c r="F23" s="8" t="s">
        <v>20</v>
      </c>
      <c r="G23" s="11" t="s">
        <v>132</v>
      </c>
      <c r="H23" s="20">
        <f t="shared" si="9"/>
        <v>12007423.333333334</v>
      </c>
      <c r="I23" s="20">
        <f t="shared" si="3"/>
        <v>48029693.333333336</v>
      </c>
      <c r="J23" s="22">
        <v>0</v>
      </c>
      <c r="K23" s="22">
        <v>4</v>
      </c>
      <c r="L23" s="5" t="s">
        <v>18</v>
      </c>
      <c r="M23" s="31" t="s">
        <v>161</v>
      </c>
      <c r="N23" s="16"/>
      <c r="O23" s="20">
        <v>14050300</v>
      </c>
      <c r="P23" s="20">
        <f t="shared" si="4"/>
        <v>12645270</v>
      </c>
      <c r="Q23" s="20">
        <f t="shared" si="5"/>
        <v>50581080</v>
      </c>
      <c r="R23" s="21">
        <f t="shared" si="6"/>
        <v>56201200</v>
      </c>
      <c r="S23" s="5" t="s">
        <v>189</v>
      </c>
      <c r="T23" s="16"/>
      <c r="U23" s="20">
        <v>12050000</v>
      </c>
      <c r="V23" s="21">
        <f t="shared" si="7"/>
        <v>48200000</v>
      </c>
      <c r="W23" s="5" t="s">
        <v>189</v>
      </c>
      <c r="X23" s="16"/>
      <c r="Y23" s="20">
        <v>11327000</v>
      </c>
      <c r="Z23" s="21">
        <f>Y23*E23</f>
        <v>45308000</v>
      </c>
      <c r="AA23" s="5"/>
      <c r="AB23" s="16"/>
    </row>
    <row r="24" spans="1:28" ht="49.5">
      <c r="A24" s="13">
        <f>A23+1</f>
        <v>19</v>
      </c>
      <c r="B24" s="3">
        <v>16166187</v>
      </c>
      <c r="C24" s="1" t="s">
        <v>25</v>
      </c>
      <c r="D24" s="3" t="s">
        <v>52</v>
      </c>
      <c r="E24" s="8">
        <v>1</v>
      </c>
      <c r="F24" s="8" t="s">
        <v>81</v>
      </c>
      <c r="G24" s="11" t="s">
        <v>132</v>
      </c>
      <c r="H24" s="20">
        <f t="shared" si="9"/>
        <v>5215546.666666667</v>
      </c>
      <c r="I24" s="20">
        <f t="shared" si="3"/>
        <v>5215546.666666667</v>
      </c>
      <c r="J24" s="22">
        <v>0</v>
      </c>
      <c r="K24" s="22">
        <v>1</v>
      </c>
      <c r="L24" s="5" t="s">
        <v>18</v>
      </c>
      <c r="M24" s="31" t="s">
        <v>161</v>
      </c>
      <c r="N24" s="16"/>
      <c r="O24" s="20">
        <v>6102800</v>
      </c>
      <c r="P24" s="20">
        <f t="shared" si="4"/>
        <v>5492520</v>
      </c>
      <c r="Q24" s="20">
        <f t="shared" si="5"/>
        <v>5492520</v>
      </c>
      <c r="R24" s="21">
        <f t="shared" si="6"/>
        <v>6102800</v>
      </c>
      <c r="S24" s="5" t="s">
        <v>189</v>
      </c>
      <c r="T24" s="16"/>
      <c r="U24" s="20">
        <v>5234120</v>
      </c>
      <c r="V24" s="21">
        <f t="shared" si="7"/>
        <v>5234120</v>
      </c>
      <c r="W24" s="5" t="s">
        <v>189</v>
      </c>
      <c r="X24" s="16"/>
      <c r="Y24" s="20">
        <v>4920000</v>
      </c>
      <c r="Z24" s="21">
        <f>Y24*E24</f>
        <v>4920000</v>
      </c>
      <c r="AA24" s="5"/>
      <c r="AB24" s="16"/>
    </row>
    <row r="25" spans="1:28">
      <c r="A25" s="36" t="s">
        <v>26</v>
      </c>
      <c r="B25" s="36"/>
      <c r="C25" s="1"/>
      <c r="D25" s="36"/>
      <c r="E25" s="36"/>
      <c r="F25" s="36"/>
      <c r="G25" s="25"/>
      <c r="H25" s="20"/>
      <c r="I25" s="20"/>
      <c r="J25" s="36"/>
      <c r="K25" s="22"/>
      <c r="L25" s="38"/>
      <c r="M25" s="38"/>
      <c r="N25" s="16"/>
      <c r="O25" s="20"/>
      <c r="P25" s="20">
        <f t="shared" si="4"/>
        <v>0</v>
      </c>
      <c r="Q25" s="20">
        <f t="shared" si="5"/>
        <v>0</v>
      </c>
      <c r="R25" s="21"/>
      <c r="S25" s="5"/>
      <c r="T25" s="16"/>
      <c r="U25" s="20"/>
      <c r="V25" s="21"/>
      <c r="W25" s="5"/>
      <c r="X25" s="16"/>
      <c r="Y25" s="20"/>
      <c r="Z25" s="21"/>
      <c r="AA25" s="5"/>
      <c r="AB25" s="16"/>
    </row>
    <row r="26" spans="1:28" ht="49.5">
      <c r="A26" s="8">
        <v>20</v>
      </c>
      <c r="B26" s="3">
        <v>16116947</v>
      </c>
      <c r="C26" s="7" t="s">
        <v>27</v>
      </c>
      <c r="D26" s="8">
        <v>2105569</v>
      </c>
      <c r="E26" s="9">
        <v>2</v>
      </c>
      <c r="F26" s="8" t="s">
        <v>82</v>
      </c>
      <c r="G26" s="12" t="s">
        <v>72</v>
      </c>
      <c r="H26" s="20">
        <f t="shared" si="9"/>
        <v>4098400</v>
      </c>
      <c r="I26" s="20">
        <f t="shared" si="3"/>
        <v>8196800</v>
      </c>
      <c r="J26" s="22">
        <v>0</v>
      </c>
      <c r="K26" s="22">
        <v>2</v>
      </c>
      <c r="L26" s="5" t="s">
        <v>18</v>
      </c>
      <c r="M26" s="31" t="s">
        <v>161</v>
      </c>
      <c r="N26" s="16"/>
      <c r="O26" s="20">
        <v>4796000</v>
      </c>
      <c r="P26" s="20">
        <f t="shared" si="4"/>
        <v>4316400</v>
      </c>
      <c r="Q26" s="20">
        <f t="shared" si="5"/>
        <v>8632800</v>
      </c>
      <c r="R26" s="21">
        <f t="shared" si="6"/>
        <v>9592000</v>
      </c>
      <c r="S26" s="31" t="s">
        <v>188</v>
      </c>
      <c r="T26" s="16"/>
      <c r="U26" s="20">
        <v>4112800</v>
      </c>
      <c r="V26" s="21">
        <f t="shared" si="7"/>
        <v>8225600</v>
      </c>
      <c r="W26" s="5" t="s">
        <v>193</v>
      </c>
      <c r="X26" s="16"/>
      <c r="Y26" s="20">
        <v>3866000</v>
      </c>
      <c r="Z26" s="21">
        <f t="shared" ref="Z26:Z50" si="10">Y26*E26</f>
        <v>7732000</v>
      </c>
      <c r="AA26" s="5"/>
      <c r="AB26" s="16"/>
    </row>
    <row r="27" spans="1:28" ht="49.5">
      <c r="A27" s="8">
        <f t="shared" ref="A27:A50" si="11">A26+1</f>
        <v>21</v>
      </c>
      <c r="B27" s="3">
        <v>16101961</v>
      </c>
      <c r="C27" s="7" t="s">
        <v>28</v>
      </c>
      <c r="D27" s="8">
        <v>1009610001</v>
      </c>
      <c r="E27" s="8">
        <v>2</v>
      </c>
      <c r="F27" s="8" t="s">
        <v>78</v>
      </c>
      <c r="G27" s="11" t="s">
        <v>71</v>
      </c>
      <c r="H27" s="20">
        <f t="shared" si="9"/>
        <v>4085576.6666666665</v>
      </c>
      <c r="I27" s="20">
        <f t="shared" si="3"/>
        <v>8171153.333333333</v>
      </c>
      <c r="J27" s="22">
        <v>0</v>
      </c>
      <c r="K27" s="22">
        <v>2</v>
      </c>
      <c r="L27" s="5" t="s">
        <v>18</v>
      </c>
      <c r="M27" s="31" t="s">
        <v>161</v>
      </c>
      <c r="N27" s="16"/>
      <c r="O27" s="20">
        <v>4780600</v>
      </c>
      <c r="P27" s="20">
        <f t="shared" si="4"/>
        <v>4302540</v>
      </c>
      <c r="Q27" s="20">
        <f t="shared" si="5"/>
        <v>8605080</v>
      </c>
      <c r="R27" s="21">
        <f t="shared" si="6"/>
        <v>9561200</v>
      </c>
      <c r="S27" s="31" t="s">
        <v>190</v>
      </c>
      <c r="T27" s="16"/>
      <c r="U27" s="20">
        <v>4100190</v>
      </c>
      <c r="V27" s="21">
        <f t="shared" si="7"/>
        <v>8200380</v>
      </c>
      <c r="W27" s="5" t="s">
        <v>194</v>
      </c>
      <c r="X27" s="16"/>
      <c r="Y27" s="20">
        <v>3854000</v>
      </c>
      <c r="Z27" s="21">
        <f t="shared" si="10"/>
        <v>7708000</v>
      </c>
      <c r="AA27" s="5"/>
      <c r="AB27" s="16"/>
    </row>
    <row r="28" spans="1:28" ht="99">
      <c r="A28" s="8">
        <f t="shared" si="11"/>
        <v>22</v>
      </c>
      <c r="B28" s="3">
        <v>16101113</v>
      </c>
      <c r="C28" s="7" t="s">
        <v>125</v>
      </c>
      <c r="D28" s="8">
        <v>2319800</v>
      </c>
      <c r="E28" s="8">
        <v>1</v>
      </c>
      <c r="F28" s="8" t="s">
        <v>78</v>
      </c>
      <c r="G28" s="12" t="s">
        <v>72</v>
      </c>
      <c r="H28" s="20">
        <f t="shared" si="9"/>
        <v>3554396.6666666665</v>
      </c>
      <c r="I28" s="20">
        <f t="shared" si="3"/>
        <v>3554396.6666666665</v>
      </c>
      <c r="J28" s="22">
        <v>1</v>
      </c>
      <c r="K28" s="22">
        <v>0</v>
      </c>
      <c r="L28" s="5" t="s">
        <v>18</v>
      </c>
      <c r="M28" s="31" t="s">
        <v>161</v>
      </c>
      <c r="N28" s="16"/>
      <c r="O28" s="20">
        <v>4159100</v>
      </c>
      <c r="P28" s="20">
        <f t="shared" si="4"/>
        <v>3743190</v>
      </c>
      <c r="Q28" s="20">
        <f t="shared" si="5"/>
        <v>3743190</v>
      </c>
      <c r="R28" s="21">
        <f t="shared" si="6"/>
        <v>4159100</v>
      </c>
      <c r="S28" s="5" t="s">
        <v>188</v>
      </c>
      <c r="T28" s="16"/>
      <c r="U28" s="20">
        <v>3567000</v>
      </c>
      <c r="V28" s="21">
        <f t="shared" si="7"/>
        <v>3567000</v>
      </c>
      <c r="W28" s="5" t="s">
        <v>193</v>
      </c>
      <c r="X28" s="16"/>
      <c r="Y28" s="20">
        <v>3353000</v>
      </c>
      <c r="Z28" s="21">
        <f t="shared" si="10"/>
        <v>3353000</v>
      </c>
      <c r="AA28" s="5"/>
      <c r="AB28" s="16"/>
    </row>
    <row r="29" spans="1:28" ht="49.5">
      <c r="A29" s="8">
        <f t="shared" si="11"/>
        <v>23</v>
      </c>
      <c r="B29" s="3">
        <v>16101827</v>
      </c>
      <c r="C29" s="7" t="s">
        <v>29</v>
      </c>
      <c r="D29" s="8" t="s">
        <v>53</v>
      </c>
      <c r="E29" s="8">
        <v>1</v>
      </c>
      <c r="F29" s="8" t="s">
        <v>83</v>
      </c>
      <c r="G29" s="12" t="s">
        <v>72</v>
      </c>
      <c r="H29" s="20">
        <f t="shared" si="9"/>
        <v>12294870</v>
      </c>
      <c r="I29" s="20">
        <f t="shared" si="3"/>
        <v>12294870</v>
      </c>
      <c r="J29" s="22">
        <v>0</v>
      </c>
      <c r="K29" s="22">
        <v>1</v>
      </c>
      <c r="L29" s="5" t="s">
        <v>18</v>
      </c>
      <c r="M29" s="31" t="s">
        <v>161</v>
      </c>
      <c r="N29" s="16"/>
      <c r="O29" s="20">
        <v>14386900</v>
      </c>
      <c r="P29" s="20">
        <f t="shared" si="4"/>
        <v>12948210</v>
      </c>
      <c r="Q29" s="20">
        <f t="shared" si="5"/>
        <v>12948210</v>
      </c>
      <c r="R29" s="21">
        <f t="shared" si="6"/>
        <v>14386900</v>
      </c>
      <c r="S29" s="5" t="s">
        <v>188</v>
      </c>
      <c r="T29" s="16"/>
      <c r="U29" s="20">
        <v>12338400</v>
      </c>
      <c r="V29" s="21">
        <f t="shared" si="7"/>
        <v>12338400</v>
      </c>
      <c r="W29" s="5" t="s">
        <v>193</v>
      </c>
      <c r="X29" s="16"/>
      <c r="Y29" s="20">
        <v>11598000</v>
      </c>
      <c r="Z29" s="21">
        <f t="shared" si="10"/>
        <v>11598000</v>
      </c>
      <c r="AA29" s="5"/>
      <c r="AB29" s="16"/>
    </row>
    <row r="30" spans="1:28" ht="49.5">
      <c r="A30" s="8">
        <f t="shared" si="11"/>
        <v>24</v>
      </c>
      <c r="B30" s="3">
        <v>17187052</v>
      </c>
      <c r="C30" s="7" t="s">
        <v>169</v>
      </c>
      <c r="D30" s="8">
        <v>2244100</v>
      </c>
      <c r="E30" s="8">
        <v>1</v>
      </c>
      <c r="F30" s="8" t="s">
        <v>84</v>
      </c>
      <c r="G30" s="12" t="s">
        <v>72</v>
      </c>
      <c r="H30" s="20">
        <f t="shared" si="9"/>
        <v>2084680</v>
      </c>
      <c r="I30" s="20">
        <f t="shared" si="3"/>
        <v>2084680</v>
      </c>
      <c r="J30" s="22">
        <v>0</v>
      </c>
      <c r="K30" s="22">
        <v>1</v>
      </c>
      <c r="L30" s="5" t="s">
        <v>18</v>
      </c>
      <c r="M30" s="31" t="s">
        <v>161</v>
      </c>
      <c r="N30" s="16"/>
      <c r="O30" s="20">
        <v>2424400</v>
      </c>
      <c r="P30" s="20">
        <f t="shared" si="4"/>
        <v>2181960</v>
      </c>
      <c r="Q30" s="20">
        <f t="shared" si="5"/>
        <v>2181960</v>
      </c>
      <c r="R30" s="21">
        <f t="shared" si="6"/>
        <v>2424400</v>
      </c>
      <c r="S30" s="5" t="s">
        <v>188</v>
      </c>
      <c r="T30" s="16"/>
      <c r="U30" s="20">
        <v>2099080</v>
      </c>
      <c r="V30" s="21">
        <f t="shared" si="7"/>
        <v>2099080</v>
      </c>
      <c r="W30" s="5" t="s">
        <v>193</v>
      </c>
      <c r="X30" s="16"/>
      <c r="Y30" s="20">
        <v>1973000</v>
      </c>
      <c r="Z30" s="21">
        <f t="shared" si="10"/>
        <v>1973000</v>
      </c>
      <c r="AA30" s="5"/>
      <c r="AB30" s="16"/>
    </row>
    <row r="31" spans="1:28" ht="148.5">
      <c r="A31" s="8">
        <f t="shared" si="11"/>
        <v>25</v>
      </c>
      <c r="B31" s="3">
        <v>16166617</v>
      </c>
      <c r="C31" s="7" t="s">
        <v>136</v>
      </c>
      <c r="D31" s="8">
        <v>2553500</v>
      </c>
      <c r="E31" s="8">
        <v>6</v>
      </c>
      <c r="F31" s="8" t="s">
        <v>78</v>
      </c>
      <c r="G31" s="12" t="s">
        <v>72</v>
      </c>
      <c r="H31" s="20">
        <f t="shared" si="9"/>
        <v>6427016.666666667</v>
      </c>
      <c r="I31" s="20">
        <f t="shared" si="3"/>
        <v>38562100</v>
      </c>
      <c r="J31" s="22">
        <v>3</v>
      </c>
      <c r="K31" s="22">
        <v>3</v>
      </c>
      <c r="L31" s="5" t="s">
        <v>18</v>
      </c>
      <c r="M31" s="31" t="s">
        <v>161</v>
      </c>
      <c r="N31" s="16"/>
      <c r="O31" s="20">
        <v>7474500</v>
      </c>
      <c r="P31" s="20">
        <f t="shared" si="4"/>
        <v>6727050</v>
      </c>
      <c r="Q31" s="20">
        <f t="shared" si="5"/>
        <v>40362300</v>
      </c>
      <c r="R31" s="21">
        <f t="shared" si="6"/>
        <v>44847000</v>
      </c>
      <c r="S31" s="5" t="s">
        <v>188</v>
      </c>
      <c r="T31" s="16"/>
      <c r="U31" s="20">
        <v>6471000</v>
      </c>
      <c r="V31" s="21">
        <f t="shared" si="7"/>
        <v>38826000</v>
      </c>
      <c r="W31" s="5" t="s">
        <v>193</v>
      </c>
      <c r="X31" s="16"/>
      <c r="Y31" s="20">
        <v>6083000</v>
      </c>
      <c r="Z31" s="21">
        <f t="shared" si="10"/>
        <v>36498000</v>
      </c>
      <c r="AA31" s="5"/>
      <c r="AB31" s="16"/>
    </row>
    <row r="32" spans="1:28" ht="49.5">
      <c r="A32" s="8">
        <f t="shared" si="11"/>
        <v>26</v>
      </c>
      <c r="B32" s="3">
        <v>16166620</v>
      </c>
      <c r="C32" s="7" t="s">
        <v>30</v>
      </c>
      <c r="D32" s="8">
        <v>2459300</v>
      </c>
      <c r="E32" s="8">
        <v>1</v>
      </c>
      <c r="F32" s="8" t="s">
        <v>78</v>
      </c>
      <c r="G32" s="12" t="s">
        <v>72</v>
      </c>
      <c r="H32" s="20">
        <f t="shared" si="9"/>
        <v>7485586.666666667</v>
      </c>
      <c r="I32" s="20">
        <f t="shared" si="3"/>
        <v>7485586.666666667</v>
      </c>
      <c r="J32" s="22">
        <v>0</v>
      </c>
      <c r="K32" s="22">
        <v>1</v>
      </c>
      <c r="L32" s="5" t="s">
        <v>18</v>
      </c>
      <c r="M32" s="31" t="s">
        <v>161</v>
      </c>
      <c r="N32" s="16"/>
      <c r="O32" s="20">
        <v>8705400</v>
      </c>
      <c r="P32" s="20">
        <f t="shared" si="4"/>
        <v>7834860</v>
      </c>
      <c r="Q32" s="20">
        <f t="shared" si="5"/>
        <v>7834860</v>
      </c>
      <c r="R32" s="21">
        <f t="shared" si="6"/>
        <v>8705400</v>
      </c>
      <c r="S32" s="5" t="s">
        <v>188</v>
      </c>
      <c r="T32" s="16"/>
      <c r="U32" s="20">
        <v>7536900</v>
      </c>
      <c r="V32" s="21">
        <f t="shared" si="7"/>
        <v>7536900</v>
      </c>
      <c r="W32" s="5" t="s">
        <v>193</v>
      </c>
      <c r="X32" s="16"/>
      <c r="Y32" s="20">
        <v>7085000</v>
      </c>
      <c r="Z32" s="21">
        <f t="shared" si="10"/>
        <v>7085000</v>
      </c>
      <c r="AA32" s="5"/>
      <c r="AB32" s="16"/>
    </row>
    <row r="33" spans="1:28" ht="49.5">
      <c r="A33" s="8">
        <f t="shared" si="11"/>
        <v>27</v>
      </c>
      <c r="B33" s="3">
        <v>16101475</v>
      </c>
      <c r="C33" s="7" t="s">
        <v>31</v>
      </c>
      <c r="D33" s="8">
        <v>2386442</v>
      </c>
      <c r="E33" s="8">
        <v>6</v>
      </c>
      <c r="F33" s="8" t="s">
        <v>20</v>
      </c>
      <c r="G33" s="12" t="s">
        <v>72</v>
      </c>
      <c r="H33" s="20">
        <f t="shared" si="9"/>
        <v>8584653.333333334</v>
      </c>
      <c r="I33" s="20">
        <f t="shared" si="3"/>
        <v>51507920</v>
      </c>
      <c r="J33" s="22">
        <v>3</v>
      </c>
      <c r="K33" s="22">
        <v>3</v>
      </c>
      <c r="L33" s="5" t="s">
        <v>18</v>
      </c>
      <c r="M33" s="31" t="s">
        <v>161</v>
      </c>
      <c r="N33" s="16"/>
      <c r="O33" s="20">
        <v>9904400</v>
      </c>
      <c r="P33" s="20">
        <f t="shared" si="4"/>
        <v>8913960</v>
      </c>
      <c r="Q33" s="20">
        <f t="shared" si="5"/>
        <v>53483760</v>
      </c>
      <c r="R33" s="21">
        <f t="shared" si="6"/>
        <v>59426400</v>
      </c>
      <c r="S33" s="5" t="s">
        <v>188</v>
      </c>
      <c r="T33" s="16"/>
      <c r="U33" s="20">
        <v>8575000</v>
      </c>
      <c r="V33" s="21">
        <f t="shared" si="7"/>
        <v>51450000</v>
      </c>
      <c r="W33" s="5" t="s">
        <v>193</v>
      </c>
      <c r="X33" s="16"/>
      <c r="Y33" s="20">
        <v>8265000</v>
      </c>
      <c r="Z33" s="21">
        <f t="shared" si="10"/>
        <v>49590000</v>
      </c>
      <c r="AA33" s="5"/>
      <c r="AB33" s="16"/>
    </row>
    <row r="34" spans="1:28" ht="49.5">
      <c r="A34" s="8">
        <f t="shared" si="11"/>
        <v>28</v>
      </c>
      <c r="B34" s="3">
        <v>16100028</v>
      </c>
      <c r="C34" s="7" t="s">
        <v>88</v>
      </c>
      <c r="D34" s="8">
        <v>2319900</v>
      </c>
      <c r="E34" s="8">
        <v>2</v>
      </c>
      <c r="F34" s="8" t="s">
        <v>78</v>
      </c>
      <c r="G34" s="12" t="s">
        <v>72</v>
      </c>
      <c r="H34" s="20">
        <f t="shared" si="9"/>
        <v>4053166.6666666665</v>
      </c>
      <c r="I34" s="20">
        <f t="shared" si="3"/>
        <v>8106333.333333333</v>
      </c>
      <c r="J34" s="22">
        <v>0</v>
      </c>
      <c r="K34" s="22">
        <v>2</v>
      </c>
      <c r="L34" s="5" t="s">
        <v>18</v>
      </c>
      <c r="M34" s="31" t="s">
        <v>161</v>
      </c>
      <c r="N34" s="16"/>
      <c r="O34" s="20">
        <v>4698100</v>
      </c>
      <c r="P34" s="20">
        <f t="shared" si="4"/>
        <v>4228290</v>
      </c>
      <c r="Q34" s="20">
        <f t="shared" si="5"/>
        <v>8456580</v>
      </c>
      <c r="R34" s="21">
        <f t="shared" si="6"/>
        <v>9396200</v>
      </c>
      <c r="S34" s="5" t="s">
        <v>188</v>
      </c>
      <c r="T34" s="16"/>
      <c r="U34" s="20">
        <v>4067210</v>
      </c>
      <c r="V34" s="21">
        <f t="shared" si="7"/>
        <v>8134420</v>
      </c>
      <c r="W34" s="5" t="s">
        <v>193</v>
      </c>
      <c r="X34" s="16"/>
      <c r="Y34" s="20">
        <v>3864000</v>
      </c>
      <c r="Z34" s="21">
        <f t="shared" si="10"/>
        <v>7728000</v>
      </c>
      <c r="AA34" s="5"/>
      <c r="AB34" s="16"/>
    </row>
    <row r="35" spans="1:28" ht="49.5">
      <c r="A35" s="8">
        <f t="shared" si="11"/>
        <v>29</v>
      </c>
      <c r="B35" s="3"/>
      <c r="C35" s="7" t="s">
        <v>179</v>
      </c>
      <c r="D35" s="39">
        <v>179032</v>
      </c>
      <c r="E35" s="8">
        <v>2</v>
      </c>
      <c r="F35" s="8" t="s">
        <v>20</v>
      </c>
      <c r="G35" s="12" t="s">
        <v>72</v>
      </c>
      <c r="H35" s="20">
        <f t="shared" si="9"/>
        <v>1216726.6666666667</v>
      </c>
      <c r="I35" s="20">
        <f t="shared" si="3"/>
        <v>2433453.3333333335</v>
      </c>
      <c r="J35" s="22">
        <v>0</v>
      </c>
      <c r="K35" s="22">
        <v>2</v>
      </c>
      <c r="L35" s="5" t="s">
        <v>18</v>
      </c>
      <c r="M35" s="31" t="s">
        <v>161</v>
      </c>
      <c r="N35" s="16"/>
      <c r="O35" s="20">
        <v>1410200</v>
      </c>
      <c r="P35" s="20">
        <f t="shared" si="4"/>
        <v>1269180</v>
      </c>
      <c r="Q35" s="20">
        <f t="shared" si="5"/>
        <v>2538360</v>
      </c>
      <c r="R35" s="21">
        <f t="shared" si="6"/>
        <v>2820400</v>
      </c>
      <c r="S35" s="5" t="s">
        <v>188</v>
      </c>
      <c r="T35" s="16"/>
      <c r="U35" s="20">
        <v>1221000</v>
      </c>
      <c r="V35" s="21">
        <f t="shared" si="7"/>
        <v>2442000</v>
      </c>
      <c r="W35" s="5" t="s">
        <v>193</v>
      </c>
      <c r="X35" s="16"/>
      <c r="Y35" s="20">
        <v>1160000</v>
      </c>
      <c r="Z35" s="21">
        <f t="shared" si="10"/>
        <v>2320000</v>
      </c>
      <c r="AA35" s="5"/>
      <c r="AB35" s="16"/>
    </row>
    <row r="36" spans="1:28" ht="49.5">
      <c r="A36" s="8">
        <f t="shared" si="11"/>
        <v>30</v>
      </c>
      <c r="B36" s="3">
        <v>16100026</v>
      </c>
      <c r="C36" s="7" t="s">
        <v>152</v>
      </c>
      <c r="D36" s="8">
        <v>2603100</v>
      </c>
      <c r="E36" s="8">
        <v>1</v>
      </c>
      <c r="F36" s="8" t="s">
        <v>78</v>
      </c>
      <c r="G36" s="12" t="s">
        <v>72</v>
      </c>
      <c r="H36" s="20">
        <f t="shared" si="9"/>
        <v>15318196.666666666</v>
      </c>
      <c r="I36" s="20">
        <f t="shared" si="3"/>
        <v>15318196.666666666</v>
      </c>
      <c r="J36" s="22">
        <v>1</v>
      </c>
      <c r="K36" s="22">
        <v>0</v>
      </c>
      <c r="L36" s="5" t="s">
        <v>18</v>
      </c>
      <c r="M36" s="31" t="s">
        <v>161</v>
      </c>
      <c r="N36" s="16"/>
      <c r="O36" s="20">
        <v>17755100</v>
      </c>
      <c r="P36" s="20">
        <f t="shared" si="4"/>
        <v>15979590</v>
      </c>
      <c r="Q36" s="20">
        <f t="shared" si="5"/>
        <v>15979590</v>
      </c>
      <c r="R36" s="21">
        <f t="shared" si="6"/>
        <v>17755100</v>
      </c>
      <c r="S36" s="5" t="s">
        <v>188</v>
      </c>
      <c r="T36" s="16"/>
      <c r="U36" s="20">
        <v>15372000</v>
      </c>
      <c r="V36" s="21">
        <f t="shared" si="7"/>
        <v>15372000</v>
      </c>
      <c r="W36" s="5" t="s">
        <v>193</v>
      </c>
      <c r="X36" s="16"/>
      <c r="Y36" s="20">
        <v>14603000</v>
      </c>
      <c r="Z36" s="21">
        <f t="shared" si="10"/>
        <v>14603000</v>
      </c>
      <c r="AA36" s="5"/>
      <c r="AB36" s="16"/>
    </row>
    <row r="37" spans="1:28" ht="132">
      <c r="A37" s="8">
        <f t="shared" si="11"/>
        <v>31</v>
      </c>
      <c r="B37" s="3" t="s">
        <v>124</v>
      </c>
      <c r="C37" s="7" t="s">
        <v>153</v>
      </c>
      <c r="D37" s="3">
        <v>2742645</v>
      </c>
      <c r="E37" s="8">
        <v>1</v>
      </c>
      <c r="F37" s="8" t="s">
        <v>81</v>
      </c>
      <c r="G37" s="12" t="s">
        <v>72</v>
      </c>
      <c r="H37" s="20">
        <f t="shared" si="9"/>
        <v>4060736.6666666665</v>
      </c>
      <c r="I37" s="20">
        <f t="shared" si="3"/>
        <v>4060736.6666666665</v>
      </c>
      <c r="J37" s="22">
        <v>1</v>
      </c>
      <c r="K37" s="22">
        <v>0</v>
      </c>
      <c r="L37" s="5" t="s">
        <v>18</v>
      </c>
      <c r="M37" s="31" t="s">
        <v>161</v>
      </c>
      <c r="N37" s="16"/>
      <c r="O37" s="20">
        <v>4706900</v>
      </c>
      <c r="P37" s="20">
        <f t="shared" si="4"/>
        <v>4236210</v>
      </c>
      <c r="Q37" s="20">
        <f t="shared" si="5"/>
        <v>4236210</v>
      </c>
      <c r="R37" s="21">
        <f t="shared" si="6"/>
        <v>4706900</v>
      </c>
      <c r="S37" s="5" t="s">
        <v>188</v>
      </c>
      <c r="T37" s="16"/>
      <c r="U37" s="20">
        <v>4075000</v>
      </c>
      <c r="V37" s="21">
        <f t="shared" si="7"/>
        <v>4075000</v>
      </c>
      <c r="W37" s="5" t="s">
        <v>193</v>
      </c>
      <c r="X37" s="16"/>
      <c r="Y37" s="20">
        <v>3871000</v>
      </c>
      <c r="Z37" s="21">
        <f t="shared" si="10"/>
        <v>3871000</v>
      </c>
      <c r="AA37" s="5"/>
      <c r="AB37" s="16"/>
    </row>
    <row r="38" spans="1:28" ht="66">
      <c r="A38" s="8">
        <f t="shared" si="11"/>
        <v>32</v>
      </c>
      <c r="B38" s="3" t="s">
        <v>124</v>
      </c>
      <c r="C38" s="7" t="s">
        <v>135</v>
      </c>
      <c r="D38" s="3" t="s">
        <v>126</v>
      </c>
      <c r="E38" s="8">
        <v>4</v>
      </c>
      <c r="F38" s="8" t="s">
        <v>85</v>
      </c>
      <c r="G38" s="12" t="s">
        <v>72</v>
      </c>
      <c r="H38" s="20">
        <f t="shared" si="9"/>
        <v>3019726.6666666665</v>
      </c>
      <c r="I38" s="20">
        <f t="shared" si="3"/>
        <v>12078906.666666666</v>
      </c>
      <c r="J38" s="22">
        <v>2</v>
      </c>
      <c r="K38" s="22">
        <v>2</v>
      </c>
      <c r="L38" s="5" t="s">
        <v>18</v>
      </c>
      <c r="M38" s="31" t="s">
        <v>161</v>
      </c>
      <c r="N38" s="16"/>
      <c r="O38" s="20">
        <v>3500200</v>
      </c>
      <c r="P38" s="20">
        <f t="shared" si="4"/>
        <v>3150180</v>
      </c>
      <c r="Q38" s="20">
        <f t="shared" si="5"/>
        <v>12600720</v>
      </c>
      <c r="R38" s="21">
        <f t="shared" si="6"/>
        <v>14000800</v>
      </c>
      <c r="S38" s="5" t="s">
        <v>188</v>
      </c>
      <c r="T38" s="16"/>
      <c r="U38" s="20">
        <v>3030000</v>
      </c>
      <c r="V38" s="21">
        <f t="shared" si="7"/>
        <v>12120000</v>
      </c>
      <c r="W38" s="5" t="s">
        <v>193</v>
      </c>
      <c r="X38" s="16"/>
      <c r="Y38" s="20">
        <v>2879000</v>
      </c>
      <c r="Z38" s="21">
        <f t="shared" si="10"/>
        <v>11516000</v>
      </c>
      <c r="AA38" s="5"/>
      <c r="AB38" s="16"/>
    </row>
    <row r="39" spans="1:28" ht="49.5">
      <c r="A39" s="8">
        <f t="shared" si="11"/>
        <v>33</v>
      </c>
      <c r="B39" s="3">
        <v>16101040</v>
      </c>
      <c r="C39" s="7" t="s">
        <v>32</v>
      </c>
      <c r="D39" s="8" t="s">
        <v>54</v>
      </c>
      <c r="E39" s="8">
        <v>1</v>
      </c>
      <c r="F39" s="8" t="s">
        <v>78</v>
      </c>
      <c r="G39" s="12" t="s">
        <v>72</v>
      </c>
      <c r="H39" s="20">
        <f t="shared" si="9"/>
        <v>10854906.666666666</v>
      </c>
      <c r="I39" s="20">
        <f t="shared" si="3"/>
        <v>10854906.666666666</v>
      </c>
      <c r="J39" s="22">
        <v>0</v>
      </c>
      <c r="K39" s="22">
        <v>1</v>
      </c>
      <c r="L39" s="5" t="s">
        <v>18</v>
      </c>
      <c r="M39" s="31" t="s">
        <v>161</v>
      </c>
      <c r="N39" s="16"/>
      <c r="O39" s="20">
        <v>12581800</v>
      </c>
      <c r="P39" s="20">
        <f t="shared" si="4"/>
        <v>11323620</v>
      </c>
      <c r="Q39" s="20">
        <f t="shared" si="5"/>
        <v>11323620</v>
      </c>
      <c r="R39" s="21">
        <f t="shared" si="6"/>
        <v>12581800</v>
      </c>
      <c r="S39" s="5" t="s">
        <v>188</v>
      </c>
      <c r="T39" s="16"/>
      <c r="U39" s="20">
        <v>10893100</v>
      </c>
      <c r="V39" s="21">
        <f t="shared" si="7"/>
        <v>10893100</v>
      </c>
      <c r="W39" s="5" t="s">
        <v>193</v>
      </c>
      <c r="X39" s="16"/>
      <c r="Y39" s="20">
        <v>10348000</v>
      </c>
      <c r="Z39" s="21">
        <f t="shared" si="10"/>
        <v>10348000</v>
      </c>
      <c r="AA39" s="5"/>
      <c r="AB39" s="16"/>
    </row>
    <row r="40" spans="1:28" ht="49.5">
      <c r="A40" s="8">
        <f t="shared" si="11"/>
        <v>34</v>
      </c>
      <c r="B40" s="3">
        <v>16101265</v>
      </c>
      <c r="C40" s="7" t="s">
        <v>33</v>
      </c>
      <c r="D40" s="8" t="s">
        <v>55</v>
      </c>
      <c r="E40" s="8">
        <v>1</v>
      </c>
      <c r="F40" s="8" t="s">
        <v>78</v>
      </c>
      <c r="G40" s="12" t="s">
        <v>72</v>
      </c>
      <c r="H40" s="20">
        <f t="shared" si="9"/>
        <v>3184863.3333333335</v>
      </c>
      <c r="I40" s="20">
        <f t="shared" si="3"/>
        <v>3184863.3333333335</v>
      </c>
      <c r="J40" s="22">
        <v>0</v>
      </c>
      <c r="K40" s="22">
        <v>1</v>
      </c>
      <c r="L40" s="5" t="s">
        <v>18</v>
      </c>
      <c r="M40" s="31" t="s">
        <v>161</v>
      </c>
      <c r="N40" s="16"/>
      <c r="O40" s="20">
        <v>3691600</v>
      </c>
      <c r="P40" s="20">
        <f t="shared" si="4"/>
        <v>3322440</v>
      </c>
      <c r="Q40" s="20">
        <f t="shared" si="5"/>
        <v>3322440</v>
      </c>
      <c r="R40" s="21">
        <f t="shared" si="6"/>
        <v>3691600</v>
      </c>
      <c r="S40" s="5" t="s">
        <v>188</v>
      </c>
      <c r="T40" s="16"/>
      <c r="U40" s="20">
        <v>3196150</v>
      </c>
      <c r="V40" s="21">
        <f t="shared" si="7"/>
        <v>3196150</v>
      </c>
      <c r="W40" s="5" t="s">
        <v>193</v>
      </c>
      <c r="X40" s="16"/>
      <c r="Y40" s="20">
        <v>3036000</v>
      </c>
      <c r="Z40" s="21">
        <f t="shared" si="10"/>
        <v>3036000</v>
      </c>
      <c r="AA40" s="5"/>
      <c r="AB40" s="16"/>
    </row>
    <row r="41" spans="1:28" ht="49.5">
      <c r="A41" s="8">
        <f t="shared" si="11"/>
        <v>35</v>
      </c>
      <c r="B41" s="3">
        <v>16166654</v>
      </c>
      <c r="C41" s="7" t="s">
        <v>34</v>
      </c>
      <c r="D41" s="8" t="s">
        <v>56</v>
      </c>
      <c r="E41" s="8">
        <v>1</v>
      </c>
      <c r="F41" s="8" t="s">
        <v>78</v>
      </c>
      <c r="G41" s="12" t="s">
        <v>72</v>
      </c>
      <c r="H41" s="20">
        <f t="shared" si="9"/>
        <v>8003226.666666667</v>
      </c>
      <c r="I41" s="20">
        <f t="shared" si="3"/>
        <v>8003226.666666667</v>
      </c>
      <c r="J41" s="22">
        <v>0</v>
      </c>
      <c r="K41" s="22">
        <v>1</v>
      </c>
      <c r="L41" s="5" t="s">
        <v>18</v>
      </c>
      <c r="M41" s="31" t="s">
        <v>161</v>
      </c>
      <c r="N41" s="16"/>
      <c r="O41" s="20">
        <v>9159700</v>
      </c>
      <c r="P41" s="20">
        <f t="shared" si="4"/>
        <v>8243730</v>
      </c>
      <c r="Q41" s="20">
        <f t="shared" si="5"/>
        <v>8243730</v>
      </c>
      <c r="R41" s="21">
        <f t="shared" si="6"/>
        <v>9159700</v>
      </c>
      <c r="S41" s="5" t="s">
        <v>188</v>
      </c>
      <c r="T41" s="16"/>
      <c r="U41" s="20">
        <v>8084950</v>
      </c>
      <c r="V41" s="21">
        <f t="shared" si="7"/>
        <v>8084950</v>
      </c>
      <c r="W41" s="5" t="s">
        <v>193</v>
      </c>
      <c r="X41" s="16"/>
      <c r="Y41" s="20">
        <v>7681000</v>
      </c>
      <c r="Z41" s="21">
        <f t="shared" si="10"/>
        <v>7681000</v>
      </c>
      <c r="AA41" s="5"/>
      <c r="AB41" s="16"/>
    </row>
    <row r="42" spans="1:28" ht="49.5">
      <c r="A42" s="8">
        <f t="shared" si="11"/>
        <v>36</v>
      </c>
      <c r="B42" s="3">
        <v>16101135</v>
      </c>
      <c r="C42" s="7" t="s">
        <v>119</v>
      </c>
      <c r="D42" s="8" t="s">
        <v>105</v>
      </c>
      <c r="E42" s="8">
        <v>2</v>
      </c>
      <c r="F42" s="8" t="s">
        <v>78</v>
      </c>
      <c r="G42" s="12" t="s">
        <v>72</v>
      </c>
      <c r="H42" s="20">
        <f t="shared" si="9"/>
        <v>4480466.666666667</v>
      </c>
      <c r="I42" s="20">
        <f t="shared" si="3"/>
        <v>8960933.333333334</v>
      </c>
      <c r="J42" s="22">
        <v>0</v>
      </c>
      <c r="K42" s="22">
        <v>2</v>
      </c>
      <c r="L42" s="5" t="s">
        <v>18</v>
      </c>
      <c r="M42" s="31" t="s">
        <v>161</v>
      </c>
      <c r="N42" s="16"/>
      <c r="O42" s="20">
        <v>5128200</v>
      </c>
      <c r="P42" s="20">
        <f t="shared" si="4"/>
        <v>4615380</v>
      </c>
      <c r="Q42" s="20">
        <f t="shared" si="5"/>
        <v>9230760</v>
      </c>
      <c r="R42" s="21">
        <f t="shared" si="6"/>
        <v>10256400</v>
      </c>
      <c r="S42" s="5" t="s">
        <v>188</v>
      </c>
      <c r="T42" s="16"/>
      <c r="U42" s="20">
        <v>4526020</v>
      </c>
      <c r="V42" s="21">
        <f t="shared" si="7"/>
        <v>9052040</v>
      </c>
      <c r="W42" s="5" t="s">
        <v>193</v>
      </c>
      <c r="X42" s="16"/>
      <c r="Y42" s="20">
        <v>4300000</v>
      </c>
      <c r="Z42" s="21">
        <f t="shared" si="10"/>
        <v>8600000</v>
      </c>
      <c r="AA42" s="5"/>
      <c r="AB42" s="16"/>
    </row>
    <row r="43" spans="1:28" ht="49.5">
      <c r="A43" s="8">
        <f t="shared" si="11"/>
        <v>37</v>
      </c>
      <c r="B43" s="3">
        <v>16101423</v>
      </c>
      <c r="C43" s="7" t="s">
        <v>120</v>
      </c>
      <c r="D43" s="8" t="s">
        <v>57</v>
      </c>
      <c r="E43" s="8">
        <v>2</v>
      </c>
      <c r="F43" s="8" t="s">
        <v>78</v>
      </c>
      <c r="G43" s="12" t="s">
        <v>72</v>
      </c>
      <c r="H43" s="20">
        <f t="shared" si="9"/>
        <v>4173066.6666666665</v>
      </c>
      <c r="I43" s="20">
        <f t="shared" si="3"/>
        <v>8346133.333333333</v>
      </c>
      <c r="J43" s="22">
        <v>0</v>
      </c>
      <c r="K43" s="22">
        <v>2</v>
      </c>
      <c r="L43" s="5" t="s">
        <v>18</v>
      </c>
      <c r="M43" s="31" t="s">
        <v>161</v>
      </c>
      <c r="N43" s="16"/>
      <c r="O43" s="20">
        <v>4666200</v>
      </c>
      <c r="P43" s="20">
        <f t="shared" si="4"/>
        <v>4199580</v>
      </c>
      <c r="Q43" s="20">
        <f t="shared" si="5"/>
        <v>8399160</v>
      </c>
      <c r="R43" s="21">
        <f t="shared" si="6"/>
        <v>9332400</v>
      </c>
      <c r="S43" s="5" t="s">
        <v>188</v>
      </c>
      <c r="T43" s="16"/>
      <c r="U43" s="20">
        <v>4118620</v>
      </c>
      <c r="V43" s="21">
        <f t="shared" si="7"/>
        <v>8237240</v>
      </c>
      <c r="W43" s="5" t="s">
        <v>193</v>
      </c>
      <c r="X43" s="16"/>
      <c r="Y43" s="20">
        <v>4201000</v>
      </c>
      <c r="Z43" s="21">
        <f t="shared" si="10"/>
        <v>8402000</v>
      </c>
      <c r="AA43" s="5"/>
      <c r="AB43" s="16"/>
    </row>
    <row r="44" spans="1:28" ht="49.5">
      <c r="A44" s="8">
        <f t="shared" si="11"/>
        <v>38</v>
      </c>
      <c r="B44" s="3">
        <v>16126135</v>
      </c>
      <c r="C44" s="7" t="s">
        <v>118</v>
      </c>
      <c r="D44" s="8" t="s">
        <v>58</v>
      </c>
      <c r="E44" s="8">
        <v>2</v>
      </c>
      <c r="F44" s="8" t="s">
        <v>78</v>
      </c>
      <c r="G44" s="12" t="s">
        <v>72</v>
      </c>
      <c r="H44" s="20">
        <f t="shared" si="9"/>
        <v>1670673.3333333333</v>
      </c>
      <c r="I44" s="20">
        <f t="shared" si="3"/>
        <v>3341346.6666666665</v>
      </c>
      <c r="J44" s="22">
        <v>0</v>
      </c>
      <c r="K44" s="22">
        <v>2</v>
      </c>
      <c r="L44" s="5" t="s">
        <v>18</v>
      </c>
      <c r="M44" s="31" t="s">
        <v>161</v>
      </c>
      <c r="N44" s="16"/>
      <c r="O44" s="20">
        <v>1867800</v>
      </c>
      <c r="P44" s="20">
        <f t="shared" si="4"/>
        <v>1681020</v>
      </c>
      <c r="Q44" s="20">
        <f t="shared" si="5"/>
        <v>3362040</v>
      </c>
      <c r="R44" s="21">
        <f t="shared" si="6"/>
        <v>3735600</v>
      </c>
      <c r="S44" s="5" t="s">
        <v>188</v>
      </c>
      <c r="T44" s="16"/>
      <c r="U44" s="20">
        <v>1649000</v>
      </c>
      <c r="V44" s="21">
        <f t="shared" si="7"/>
        <v>3298000</v>
      </c>
      <c r="W44" s="5" t="s">
        <v>193</v>
      </c>
      <c r="X44" s="16"/>
      <c r="Y44" s="20">
        <v>1682000</v>
      </c>
      <c r="Z44" s="21">
        <f t="shared" si="10"/>
        <v>3364000</v>
      </c>
      <c r="AA44" s="5"/>
      <c r="AB44" s="16"/>
    </row>
    <row r="45" spans="1:28" ht="49.5">
      <c r="A45" s="8">
        <f t="shared" si="11"/>
        <v>39</v>
      </c>
      <c r="B45" s="3">
        <v>16100079</v>
      </c>
      <c r="C45" s="7" t="s">
        <v>35</v>
      </c>
      <c r="D45" s="8" t="s">
        <v>59</v>
      </c>
      <c r="E45" s="8">
        <v>2</v>
      </c>
      <c r="F45" s="8" t="s">
        <v>78</v>
      </c>
      <c r="G45" s="12" t="s">
        <v>72</v>
      </c>
      <c r="H45" s="20">
        <f t="shared" si="9"/>
        <v>3201903.3333333335</v>
      </c>
      <c r="I45" s="20">
        <f t="shared" si="3"/>
        <v>6403806.666666667</v>
      </c>
      <c r="J45" s="22">
        <v>0</v>
      </c>
      <c r="K45" s="22">
        <v>2</v>
      </c>
      <c r="L45" s="5" t="s">
        <v>18</v>
      </c>
      <c r="M45" s="31" t="s">
        <v>161</v>
      </c>
      <c r="N45" s="16"/>
      <c r="O45" s="20">
        <v>3580500</v>
      </c>
      <c r="P45" s="20">
        <f t="shared" si="4"/>
        <v>3222450</v>
      </c>
      <c r="Q45" s="20">
        <f t="shared" si="5"/>
        <v>6444900</v>
      </c>
      <c r="R45" s="21">
        <f t="shared" si="6"/>
        <v>7161000</v>
      </c>
      <c r="S45" s="5" t="s">
        <v>188</v>
      </c>
      <c r="T45" s="16"/>
      <c r="U45" s="20">
        <v>3160260</v>
      </c>
      <c r="V45" s="21">
        <f t="shared" si="7"/>
        <v>6320520</v>
      </c>
      <c r="W45" s="5" t="s">
        <v>193</v>
      </c>
      <c r="X45" s="16"/>
      <c r="Y45" s="20">
        <v>3223000</v>
      </c>
      <c r="Z45" s="21">
        <f t="shared" si="10"/>
        <v>6446000</v>
      </c>
      <c r="AA45" s="5"/>
      <c r="AB45" s="16"/>
    </row>
    <row r="46" spans="1:28" ht="49.5">
      <c r="A46" s="8">
        <f t="shared" si="11"/>
        <v>40</v>
      </c>
      <c r="B46" s="3">
        <v>17187053</v>
      </c>
      <c r="C46" s="7" t="s">
        <v>170</v>
      </c>
      <c r="D46" s="8" t="s">
        <v>127</v>
      </c>
      <c r="E46" s="8">
        <v>4</v>
      </c>
      <c r="F46" s="8" t="s">
        <v>81</v>
      </c>
      <c r="G46" s="12" t="s">
        <v>72</v>
      </c>
      <c r="H46" s="20">
        <f t="shared" si="9"/>
        <v>2862633.3333333335</v>
      </c>
      <c r="I46" s="20">
        <f t="shared" si="3"/>
        <v>11450533.333333334</v>
      </c>
      <c r="J46" s="22">
        <v>2</v>
      </c>
      <c r="K46" s="22">
        <v>2</v>
      </c>
      <c r="L46" s="5" t="s">
        <v>18</v>
      </c>
      <c r="M46" s="31" t="s">
        <v>161</v>
      </c>
      <c r="N46" s="16"/>
      <c r="O46" s="20">
        <v>3201000</v>
      </c>
      <c r="P46" s="20">
        <f t="shared" si="4"/>
        <v>2880900</v>
      </c>
      <c r="Q46" s="20">
        <f t="shared" si="5"/>
        <v>11523600</v>
      </c>
      <c r="R46" s="21">
        <f t="shared" si="6"/>
        <v>12804000</v>
      </c>
      <c r="S46" s="5" t="s">
        <v>188</v>
      </c>
      <c r="T46" s="16"/>
      <c r="U46" s="20">
        <v>2825000</v>
      </c>
      <c r="V46" s="21">
        <f t="shared" si="7"/>
        <v>11300000</v>
      </c>
      <c r="W46" s="5" t="s">
        <v>193</v>
      </c>
      <c r="X46" s="16"/>
      <c r="Y46" s="20">
        <v>2882000</v>
      </c>
      <c r="Z46" s="21">
        <f t="shared" si="10"/>
        <v>11528000</v>
      </c>
      <c r="AA46" s="5"/>
      <c r="AB46" s="16"/>
    </row>
    <row r="47" spans="1:28" ht="49.5">
      <c r="A47" s="8">
        <f t="shared" si="11"/>
        <v>41</v>
      </c>
      <c r="B47" s="3">
        <v>17187054</v>
      </c>
      <c r="C47" s="7" t="s">
        <v>171</v>
      </c>
      <c r="D47" s="8" t="s">
        <v>128</v>
      </c>
      <c r="E47" s="8">
        <v>4</v>
      </c>
      <c r="F47" s="8" t="s">
        <v>81</v>
      </c>
      <c r="G47" s="12" t="s">
        <v>72</v>
      </c>
      <c r="H47" s="20">
        <f t="shared" si="9"/>
        <v>2862633.3333333335</v>
      </c>
      <c r="I47" s="20">
        <f t="shared" si="3"/>
        <v>11450533.333333334</v>
      </c>
      <c r="J47" s="22">
        <v>2</v>
      </c>
      <c r="K47" s="22">
        <v>2</v>
      </c>
      <c r="L47" s="5" t="s">
        <v>18</v>
      </c>
      <c r="M47" s="31" t="s">
        <v>161</v>
      </c>
      <c r="N47" s="16"/>
      <c r="O47" s="20">
        <v>3201000</v>
      </c>
      <c r="P47" s="20">
        <f t="shared" si="4"/>
        <v>2880900</v>
      </c>
      <c r="Q47" s="20">
        <f t="shared" si="5"/>
        <v>11523600</v>
      </c>
      <c r="R47" s="21">
        <f t="shared" si="6"/>
        <v>12804000</v>
      </c>
      <c r="S47" s="5" t="s">
        <v>188</v>
      </c>
      <c r="T47" s="16"/>
      <c r="U47" s="20">
        <v>2825000</v>
      </c>
      <c r="V47" s="21">
        <f t="shared" si="7"/>
        <v>11300000</v>
      </c>
      <c r="W47" s="5" t="s">
        <v>193</v>
      </c>
      <c r="X47" s="16"/>
      <c r="Y47" s="20">
        <v>2882000</v>
      </c>
      <c r="Z47" s="21">
        <f t="shared" si="10"/>
        <v>11528000</v>
      </c>
      <c r="AA47" s="5"/>
      <c r="AB47" s="16"/>
    </row>
    <row r="48" spans="1:28" ht="198">
      <c r="A48" s="8">
        <f t="shared" si="11"/>
        <v>42</v>
      </c>
      <c r="B48" s="8">
        <v>16101245</v>
      </c>
      <c r="C48" s="7" t="s">
        <v>133</v>
      </c>
      <c r="D48" s="8">
        <v>2672245</v>
      </c>
      <c r="E48" s="8">
        <v>2</v>
      </c>
      <c r="F48" s="8" t="s">
        <v>78</v>
      </c>
      <c r="G48" s="12" t="s">
        <v>72</v>
      </c>
      <c r="H48" s="20">
        <f t="shared" si="9"/>
        <v>7803350</v>
      </c>
      <c r="I48" s="20">
        <f t="shared" si="3"/>
        <v>15606700</v>
      </c>
      <c r="J48" s="22">
        <v>0</v>
      </c>
      <c r="K48" s="22">
        <v>2</v>
      </c>
      <c r="L48" s="5" t="s">
        <v>18</v>
      </c>
      <c r="M48" s="31" t="s">
        <v>161</v>
      </c>
      <c r="N48" s="16"/>
      <c r="O48" s="20">
        <v>8574500</v>
      </c>
      <c r="P48" s="20">
        <f t="shared" si="4"/>
        <v>7717050</v>
      </c>
      <c r="Q48" s="20">
        <f t="shared" si="5"/>
        <v>15434100</v>
      </c>
      <c r="R48" s="21">
        <f t="shared" si="6"/>
        <v>17149000</v>
      </c>
      <c r="S48" s="5" t="s">
        <v>188</v>
      </c>
      <c r="T48" s="16"/>
      <c r="U48" s="20">
        <v>7568000</v>
      </c>
      <c r="V48" s="21">
        <f t="shared" si="7"/>
        <v>15136000</v>
      </c>
      <c r="W48" s="5" t="s">
        <v>193</v>
      </c>
      <c r="X48" s="16"/>
      <c r="Y48" s="20">
        <v>8125000</v>
      </c>
      <c r="Z48" s="21">
        <f t="shared" si="10"/>
        <v>16250000</v>
      </c>
      <c r="AA48" s="5"/>
      <c r="AB48" s="16"/>
    </row>
    <row r="49" spans="1:28" ht="49.5">
      <c r="A49" s="8">
        <f t="shared" si="11"/>
        <v>43</v>
      </c>
      <c r="B49" s="8" t="s">
        <v>124</v>
      </c>
      <c r="C49" s="7" t="s">
        <v>165</v>
      </c>
      <c r="D49" s="8">
        <v>1048640500</v>
      </c>
      <c r="E49" s="8">
        <v>1</v>
      </c>
      <c r="F49" s="8" t="s">
        <v>20</v>
      </c>
      <c r="G49" s="12" t="s">
        <v>71</v>
      </c>
      <c r="H49" s="20">
        <f t="shared" si="9"/>
        <v>3918636.6666666665</v>
      </c>
      <c r="I49" s="20">
        <f t="shared" si="3"/>
        <v>3918636.6666666665</v>
      </c>
      <c r="J49" s="22">
        <v>1</v>
      </c>
      <c r="K49" s="22">
        <v>0</v>
      </c>
      <c r="L49" s="5" t="s">
        <v>18</v>
      </c>
      <c r="M49" s="31" t="s">
        <v>161</v>
      </c>
      <c r="N49" s="16"/>
      <c r="O49" s="20">
        <v>4409900</v>
      </c>
      <c r="P49" s="20">
        <f t="shared" si="4"/>
        <v>3968910</v>
      </c>
      <c r="Q49" s="20">
        <f t="shared" si="5"/>
        <v>3968910</v>
      </c>
      <c r="R49" s="21">
        <f t="shared" si="6"/>
        <v>4409900</v>
      </c>
      <c r="S49" s="5" t="s">
        <v>189</v>
      </c>
      <c r="T49" s="16"/>
      <c r="U49" s="20">
        <v>3855000</v>
      </c>
      <c r="V49" s="21">
        <f t="shared" si="7"/>
        <v>3855000</v>
      </c>
      <c r="W49" s="5" t="s">
        <v>189</v>
      </c>
      <c r="X49" s="16"/>
      <c r="Y49" s="20">
        <v>3932000</v>
      </c>
      <c r="Z49" s="21">
        <f t="shared" si="10"/>
        <v>3932000</v>
      </c>
      <c r="AA49" s="5"/>
      <c r="AB49" s="16"/>
    </row>
    <row r="50" spans="1:28" ht="49.5">
      <c r="A50" s="8">
        <f t="shared" si="11"/>
        <v>44</v>
      </c>
      <c r="B50" s="3">
        <v>16101276</v>
      </c>
      <c r="C50" s="7" t="s">
        <v>134</v>
      </c>
      <c r="D50" s="8" t="s">
        <v>129</v>
      </c>
      <c r="E50" s="8">
        <v>1</v>
      </c>
      <c r="F50" s="8" t="s">
        <v>81</v>
      </c>
      <c r="G50" s="12" t="s">
        <v>72</v>
      </c>
      <c r="H50" s="20">
        <f t="shared" si="9"/>
        <v>19711166.666666668</v>
      </c>
      <c r="I50" s="20">
        <f t="shared" si="3"/>
        <v>19711166.666666668</v>
      </c>
      <c r="J50" s="22">
        <v>1</v>
      </c>
      <c r="K50" s="22">
        <v>0</v>
      </c>
      <c r="L50" s="5" t="s">
        <v>18</v>
      </c>
      <c r="M50" s="31" t="s">
        <v>161</v>
      </c>
      <c r="N50" s="16"/>
      <c r="O50" s="20">
        <v>22935000</v>
      </c>
      <c r="P50" s="20">
        <f t="shared" si="4"/>
        <v>20641500</v>
      </c>
      <c r="Q50" s="20">
        <f t="shared" si="5"/>
        <v>20641500</v>
      </c>
      <c r="R50" s="21">
        <f t="shared" si="6"/>
        <v>22935000</v>
      </c>
      <c r="S50" s="5" t="s">
        <v>188</v>
      </c>
      <c r="T50" s="16"/>
      <c r="U50" s="20">
        <v>20048000</v>
      </c>
      <c r="V50" s="21">
        <f t="shared" si="7"/>
        <v>20048000</v>
      </c>
      <c r="W50" s="5" t="s">
        <v>193</v>
      </c>
      <c r="X50" s="16"/>
      <c r="Y50" s="20">
        <v>18444000</v>
      </c>
      <c r="Z50" s="21">
        <f t="shared" si="10"/>
        <v>18444000</v>
      </c>
      <c r="AA50" s="5"/>
      <c r="AB50" s="16"/>
    </row>
    <row r="51" spans="1:28">
      <c r="A51" s="36" t="s">
        <v>36</v>
      </c>
      <c r="B51" s="36"/>
      <c r="C51" s="1"/>
      <c r="D51" s="36"/>
      <c r="E51" s="36"/>
      <c r="F51" s="36"/>
      <c r="G51" s="25"/>
      <c r="H51" s="20"/>
      <c r="I51" s="20"/>
      <c r="J51" s="36"/>
      <c r="K51" s="22"/>
      <c r="L51" s="38"/>
      <c r="M51" s="31"/>
      <c r="N51" s="16"/>
      <c r="O51" s="20"/>
      <c r="P51" s="20"/>
      <c r="Q51" s="20"/>
      <c r="R51" s="21"/>
      <c r="S51" s="5"/>
      <c r="T51" s="16"/>
      <c r="U51" s="20"/>
      <c r="V51" s="21"/>
      <c r="W51" s="5"/>
      <c r="X51" s="16"/>
      <c r="Y51" s="20"/>
      <c r="Z51" s="21"/>
      <c r="AA51" s="5"/>
      <c r="AB51" s="16"/>
    </row>
    <row r="52" spans="1:28" ht="66">
      <c r="A52" s="8">
        <v>45</v>
      </c>
      <c r="B52" s="3">
        <v>16166351</v>
      </c>
      <c r="C52" s="7" t="s">
        <v>93</v>
      </c>
      <c r="D52" s="8" t="s">
        <v>60</v>
      </c>
      <c r="E52" s="8">
        <v>5</v>
      </c>
      <c r="F52" s="8" t="s">
        <v>20</v>
      </c>
      <c r="G52" s="11" t="s">
        <v>73</v>
      </c>
      <c r="H52" s="20">
        <f t="shared" ref="H52:H69" si="12">(P52+U52+Y52)/3</f>
        <v>21793426.666666668</v>
      </c>
      <c r="I52" s="20">
        <f t="shared" si="3"/>
        <v>108967133.33333334</v>
      </c>
      <c r="J52" s="22">
        <v>0</v>
      </c>
      <c r="K52" s="22">
        <v>5</v>
      </c>
      <c r="L52" s="5" t="s">
        <v>18</v>
      </c>
      <c r="M52" s="31" t="s">
        <v>161</v>
      </c>
      <c r="N52" s="16"/>
      <c r="O52" s="20">
        <v>25269200</v>
      </c>
      <c r="P52" s="20">
        <f t="shared" si="4"/>
        <v>22742280</v>
      </c>
      <c r="Q52" s="20">
        <f t="shared" si="5"/>
        <v>113711400</v>
      </c>
      <c r="R52" s="21">
        <f t="shared" si="6"/>
        <v>126346000</v>
      </c>
      <c r="S52" s="5" t="s">
        <v>190</v>
      </c>
      <c r="T52" s="16"/>
      <c r="U52" s="20">
        <v>22088000</v>
      </c>
      <c r="V52" s="21">
        <f t="shared" si="7"/>
        <v>110440000</v>
      </c>
      <c r="W52" s="5" t="s">
        <v>195</v>
      </c>
      <c r="X52" s="16"/>
      <c r="Y52" s="20">
        <v>20550000</v>
      </c>
      <c r="Z52" s="21">
        <f t="shared" ref="Z52:Z61" si="13">Y52*E52</f>
        <v>102750000</v>
      </c>
      <c r="AA52" s="5"/>
      <c r="AB52" s="16"/>
    </row>
    <row r="53" spans="1:28" ht="49.5">
      <c r="A53" s="8">
        <f>A52+1</f>
        <v>46</v>
      </c>
      <c r="B53" s="3">
        <v>16127760</v>
      </c>
      <c r="C53" s="7" t="s">
        <v>37</v>
      </c>
      <c r="D53" s="8">
        <v>2756549</v>
      </c>
      <c r="E53" s="8">
        <v>2</v>
      </c>
      <c r="F53" s="8" t="s">
        <v>20</v>
      </c>
      <c r="G53" s="12" t="s">
        <v>72</v>
      </c>
      <c r="H53" s="20">
        <f t="shared" si="12"/>
        <v>3757683.3333333335</v>
      </c>
      <c r="I53" s="20">
        <f t="shared" si="3"/>
        <v>7515366.666666667</v>
      </c>
      <c r="J53" s="22">
        <v>0</v>
      </c>
      <c r="K53" s="22">
        <v>2</v>
      </c>
      <c r="L53" s="5" t="s">
        <v>18</v>
      </c>
      <c r="M53" s="31" t="s">
        <v>161</v>
      </c>
      <c r="N53" s="16"/>
      <c r="O53" s="20">
        <v>4372500</v>
      </c>
      <c r="P53" s="20">
        <f t="shared" si="4"/>
        <v>3935250</v>
      </c>
      <c r="Q53" s="20">
        <f t="shared" si="5"/>
        <v>7870500</v>
      </c>
      <c r="R53" s="21">
        <f t="shared" si="6"/>
        <v>8745000</v>
      </c>
      <c r="S53" s="5" t="s">
        <v>188</v>
      </c>
      <c r="T53" s="16"/>
      <c r="U53" s="20">
        <v>3821800</v>
      </c>
      <c r="V53" s="21">
        <f t="shared" si="7"/>
        <v>7643600</v>
      </c>
      <c r="W53" s="5" t="s">
        <v>193</v>
      </c>
      <c r="X53" s="16"/>
      <c r="Y53" s="20">
        <v>3516000</v>
      </c>
      <c r="Z53" s="21">
        <f t="shared" si="13"/>
        <v>7032000</v>
      </c>
      <c r="AA53" s="5"/>
      <c r="AB53" s="16"/>
    </row>
    <row r="54" spans="1:28" ht="66">
      <c r="A54" s="8">
        <f t="shared" ref="A54:A62" si="14">A53+1</f>
        <v>47</v>
      </c>
      <c r="B54" s="3" t="s">
        <v>124</v>
      </c>
      <c r="C54" s="7" t="s">
        <v>158</v>
      </c>
      <c r="D54" s="8">
        <v>62308020</v>
      </c>
      <c r="E54" s="8">
        <v>1</v>
      </c>
      <c r="F54" s="8" t="s">
        <v>80</v>
      </c>
      <c r="G54" s="12" t="s">
        <v>130</v>
      </c>
      <c r="H54" s="20">
        <f t="shared" si="12"/>
        <v>2098933.3333333335</v>
      </c>
      <c r="I54" s="20">
        <f t="shared" si="3"/>
        <v>2098933.3333333335</v>
      </c>
      <c r="J54" s="22">
        <v>0</v>
      </c>
      <c r="K54" s="22">
        <v>1</v>
      </c>
      <c r="L54" s="5" t="s">
        <v>18</v>
      </c>
      <c r="M54" s="31" t="s">
        <v>161</v>
      </c>
      <c r="N54" s="16"/>
      <c r="O54" s="20">
        <v>2442000</v>
      </c>
      <c r="P54" s="20">
        <f t="shared" si="4"/>
        <v>2197800</v>
      </c>
      <c r="Q54" s="20">
        <f t="shared" si="5"/>
        <v>2197800</v>
      </c>
      <c r="R54" s="21">
        <f t="shared" si="6"/>
        <v>2442000</v>
      </c>
      <c r="S54" s="5" t="s">
        <v>188</v>
      </c>
      <c r="T54" s="16"/>
      <c r="U54" s="20">
        <v>2135000</v>
      </c>
      <c r="V54" s="21">
        <f t="shared" si="7"/>
        <v>2135000</v>
      </c>
      <c r="W54" s="5" t="s">
        <v>193</v>
      </c>
      <c r="X54" s="16"/>
      <c r="Y54" s="20">
        <v>1964000</v>
      </c>
      <c r="Z54" s="21">
        <f t="shared" si="13"/>
        <v>1964000</v>
      </c>
      <c r="AA54" s="5"/>
      <c r="AB54" s="16"/>
    </row>
    <row r="55" spans="1:28" ht="165">
      <c r="A55" s="8">
        <f t="shared" si="14"/>
        <v>48</v>
      </c>
      <c r="B55" s="3" t="s">
        <v>124</v>
      </c>
      <c r="C55" s="7" t="s">
        <v>151</v>
      </c>
      <c r="D55" s="11" t="s">
        <v>160</v>
      </c>
      <c r="E55" s="8">
        <v>2</v>
      </c>
      <c r="F55" s="8" t="s">
        <v>80</v>
      </c>
      <c r="G55" s="12" t="s">
        <v>150</v>
      </c>
      <c r="H55" s="20">
        <f t="shared" si="12"/>
        <v>4876646.666666667</v>
      </c>
      <c r="I55" s="20">
        <f t="shared" si="3"/>
        <v>9753293.333333334</v>
      </c>
      <c r="J55" s="22">
        <v>2</v>
      </c>
      <c r="K55" s="22">
        <v>0</v>
      </c>
      <c r="L55" s="5" t="s">
        <v>18</v>
      </c>
      <c r="M55" s="31" t="s">
        <v>161</v>
      </c>
      <c r="N55" s="16"/>
      <c r="O55" s="20">
        <v>5616600</v>
      </c>
      <c r="P55" s="20">
        <f t="shared" si="4"/>
        <v>5054940</v>
      </c>
      <c r="Q55" s="20">
        <f t="shared" si="5"/>
        <v>10109880</v>
      </c>
      <c r="R55" s="21">
        <f t="shared" si="6"/>
        <v>11233200</v>
      </c>
      <c r="S55" s="5" t="s">
        <v>188</v>
      </c>
      <c r="T55" s="16"/>
      <c r="U55" s="20">
        <v>4910000</v>
      </c>
      <c r="V55" s="21">
        <f t="shared" si="7"/>
        <v>9820000</v>
      </c>
      <c r="W55" s="5" t="s">
        <v>193</v>
      </c>
      <c r="X55" s="16"/>
      <c r="Y55" s="20">
        <v>4665000</v>
      </c>
      <c r="Z55" s="21">
        <f t="shared" si="13"/>
        <v>9330000</v>
      </c>
      <c r="AA55" s="5"/>
      <c r="AB55" s="16"/>
    </row>
    <row r="56" spans="1:28" ht="49.5">
      <c r="A56" s="8">
        <f t="shared" si="14"/>
        <v>49</v>
      </c>
      <c r="B56" s="3">
        <v>16156551</v>
      </c>
      <c r="C56" s="7" t="s">
        <v>38</v>
      </c>
      <c r="D56" s="8" t="s">
        <v>61</v>
      </c>
      <c r="E56" s="8">
        <v>4</v>
      </c>
      <c r="F56" s="8" t="s">
        <v>79</v>
      </c>
      <c r="G56" s="11" t="s">
        <v>74</v>
      </c>
      <c r="H56" s="20">
        <f t="shared" si="12"/>
        <v>22274696.666666668</v>
      </c>
      <c r="I56" s="20">
        <f t="shared" si="3"/>
        <v>89098786.666666672</v>
      </c>
      <c r="J56" s="22">
        <v>2</v>
      </c>
      <c r="K56" s="22">
        <v>2</v>
      </c>
      <c r="L56" s="5" t="s">
        <v>18</v>
      </c>
      <c r="M56" s="31" t="s">
        <v>161</v>
      </c>
      <c r="N56" s="16"/>
      <c r="O56" s="20">
        <v>25547500</v>
      </c>
      <c r="P56" s="20">
        <f t="shared" si="4"/>
        <v>22992750</v>
      </c>
      <c r="Q56" s="20">
        <f t="shared" si="5"/>
        <v>91971000</v>
      </c>
      <c r="R56" s="21">
        <f t="shared" si="6"/>
        <v>102190000</v>
      </c>
      <c r="S56" s="5" t="s">
        <v>189</v>
      </c>
      <c r="T56" s="16"/>
      <c r="U56" s="20">
        <v>22331340</v>
      </c>
      <c r="V56" s="21">
        <f t="shared" si="7"/>
        <v>89325360</v>
      </c>
      <c r="W56" s="5" t="s">
        <v>189</v>
      </c>
      <c r="X56" s="16"/>
      <c r="Y56" s="20">
        <v>21500000</v>
      </c>
      <c r="Z56" s="21">
        <f t="shared" si="13"/>
        <v>86000000</v>
      </c>
      <c r="AA56" s="5"/>
      <c r="AB56" s="16"/>
    </row>
    <row r="57" spans="1:28" ht="49.5">
      <c r="A57" s="8">
        <f t="shared" si="14"/>
        <v>50</v>
      </c>
      <c r="B57" s="3">
        <v>16156554</v>
      </c>
      <c r="C57" s="7" t="s">
        <v>39</v>
      </c>
      <c r="D57" s="8" t="s">
        <v>106</v>
      </c>
      <c r="E57" s="9">
        <v>4</v>
      </c>
      <c r="F57" s="8" t="s">
        <v>81</v>
      </c>
      <c r="G57" s="11" t="s">
        <v>74</v>
      </c>
      <c r="H57" s="20">
        <f t="shared" si="12"/>
        <v>10152600</v>
      </c>
      <c r="I57" s="20">
        <f t="shared" si="3"/>
        <v>40610400</v>
      </c>
      <c r="J57" s="22">
        <v>2</v>
      </c>
      <c r="K57" s="22">
        <v>2</v>
      </c>
      <c r="L57" s="5" t="s">
        <v>18</v>
      </c>
      <c r="M57" s="31" t="s">
        <v>161</v>
      </c>
      <c r="N57" s="16"/>
      <c r="O57" s="20">
        <v>11576400</v>
      </c>
      <c r="P57" s="20">
        <f t="shared" si="4"/>
        <v>10418760</v>
      </c>
      <c r="Q57" s="20">
        <f t="shared" si="5"/>
        <v>41675040</v>
      </c>
      <c r="R57" s="21">
        <f t="shared" si="6"/>
        <v>46305600</v>
      </c>
      <c r="S57" s="5" t="s">
        <v>189</v>
      </c>
      <c r="T57" s="16"/>
      <c r="U57" s="20">
        <v>10119040</v>
      </c>
      <c r="V57" s="21">
        <f t="shared" si="7"/>
        <v>40476160</v>
      </c>
      <c r="W57" s="5" t="s">
        <v>189</v>
      </c>
      <c r="X57" s="16"/>
      <c r="Y57" s="20">
        <v>9920000</v>
      </c>
      <c r="Z57" s="21">
        <f t="shared" si="13"/>
        <v>39680000</v>
      </c>
      <c r="AA57" s="5"/>
      <c r="AB57" s="16"/>
    </row>
    <row r="58" spans="1:28" ht="49.5">
      <c r="A58" s="8">
        <f t="shared" si="14"/>
        <v>51</v>
      </c>
      <c r="B58" s="3">
        <v>16166348</v>
      </c>
      <c r="C58" s="7" t="s">
        <v>166</v>
      </c>
      <c r="D58" s="3" t="s">
        <v>107</v>
      </c>
      <c r="E58" s="8">
        <v>3</v>
      </c>
      <c r="F58" s="8" t="s">
        <v>81</v>
      </c>
      <c r="G58" s="11" t="s">
        <v>74</v>
      </c>
      <c r="H58" s="20">
        <f t="shared" si="12"/>
        <v>7971103.333333333</v>
      </c>
      <c r="I58" s="20">
        <f t="shared" si="3"/>
        <v>23913310</v>
      </c>
      <c r="J58" s="22">
        <v>2</v>
      </c>
      <c r="K58" s="22">
        <v>1</v>
      </c>
      <c r="L58" s="5" t="s">
        <v>18</v>
      </c>
      <c r="M58" s="31" t="s">
        <v>161</v>
      </c>
      <c r="N58" s="16"/>
      <c r="O58" s="20">
        <v>9181700</v>
      </c>
      <c r="P58" s="20">
        <f t="shared" si="4"/>
        <v>8263530</v>
      </c>
      <c r="Q58" s="20">
        <f t="shared" si="5"/>
        <v>24790590</v>
      </c>
      <c r="R58" s="21">
        <f t="shared" si="6"/>
        <v>27545100</v>
      </c>
      <c r="S58" s="5" t="s">
        <v>189</v>
      </c>
      <c r="T58" s="16"/>
      <c r="U58" s="20">
        <v>8025780</v>
      </c>
      <c r="V58" s="21">
        <f t="shared" si="7"/>
        <v>24077340</v>
      </c>
      <c r="W58" s="5" t="s">
        <v>189</v>
      </c>
      <c r="X58" s="16"/>
      <c r="Y58" s="20">
        <v>7624000</v>
      </c>
      <c r="Z58" s="21">
        <f t="shared" si="13"/>
        <v>22872000</v>
      </c>
      <c r="AA58" s="5"/>
      <c r="AB58" s="16"/>
    </row>
    <row r="59" spans="1:28" ht="49.5">
      <c r="A59" s="8">
        <f>A58+1</f>
        <v>52</v>
      </c>
      <c r="B59" s="3">
        <v>16166482</v>
      </c>
      <c r="C59" s="7" t="s">
        <v>168</v>
      </c>
      <c r="D59" s="14" t="s">
        <v>167</v>
      </c>
      <c r="E59" s="8">
        <v>3</v>
      </c>
      <c r="F59" s="8" t="s">
        <v>81</v>
      </c>
      <c r="G59" s="11" t="s">
        <v>74</v>
      </c>
      <c r="H59" s="20">
        <f t="shared" si="12"/>
        <v>8023903.333333333</v>
      </c>
      <c r="I59" s="20">
        <f t="shared" si="3"/>
        <v>24071710</v>
      </c>
      <c r="J59" s="22">
        <v>2</v>
      </c>
      <c r="K59" s="22">
        <v>1</v>
      </c>
      <c r="L59" s="5" t="s">
        <v>18</v>
      </c>
      <c r="M59" s="31" t="s">
        <v>161</v>
      </c>
      <c r="N59" s="16"/>
      <c r="O59" s="20">
        <v>9357700</v>
      </c>
      <c r="P59" s="20">
        <f t="shared" si="4"/>
        <v>8421930</v>
      </c>
      <c r="Q59" s="20">
        <f t="shared" si="5"/>
        <v>25265790</v>
      </c>
      <c r="R59" s="21">
        <f t="shared" si="6"/>
        <v>28073100</v>
      </c>
      <c r="S59" s="5" t="s">
        <v>189</v>
      </c>
      <c r="T59" s="16"/>
      <c r="U59" s="20">
        <v>8025780</v>
      </c>
      <c r="V59" s="21">
        <f t="shared" si="7"/>
        <v>24077340</v>
      </c>
      <c r="W59" s="5" t="s">
        <v>189</v>
      </c>
      <c r="X59" s="16"/>
      <c r="Y59" s="20">
        <v>7624000</v>
      </c>
      <c r="Z59" s="21">
        <f t="shared" si="13"/>
        <v>22872000</v>
      </c>
      <c r="AA59" s="5"/>
      <c r="AB59" s="16"/>
    </row>
    <row r="60" spans="1:28" ht="66">
      <c r="A60" s="8">
        <f t="shared" si="14"/>
        <v>53</v>
      </c>
      <c r="B60" s="3">
        <v>16166017</v>
      </c>
      <c r="C60" s="7" t="s">
        <v>172</v>
      </c>
      <c r="D60" s="8" t="s">
        <v>62</v>
      </c>
      <c r="E60" s="8">
        <v>4</v>
      </c>
      <c r="F60" s="8" t="s">
        <v>86</v>
      </c>
      <c r="G60" s="11" t="s">
        <v>75</v>
      </c>
      <c r="H60" s="20">
        <f t="shared" si="12"/>
        <v>12064696.666666666</v>
      </c>
      <c r="I60" s="20">
        <f t="shared" si="3"/>
        <v>48258786.666666664</v>
      </c>
      <c r="J60" s="22">
        <v>2</v>
      </c>
      <c r="K60" s="22">
        <v>2</v>
      </c>
      <c r="L60" s="5" t="s">
        <v>18</v>
      </c>
      <c r="M60" s="31" t="s">
        <v>161</v>
      </c>
      <c r="N60" s="16"/>
      <c r="O60" s="20">
        <v>14070100</v>
      </c>
      <c r="P60" s="20">
        <f t="shared" si="4"/>
        <v>12663090</v>
      </c>
      <c r="Q60" s="20">
        <f t="shared" si="5"/>
        <v>50652360</v>
      </c>
      <c r="R60" s="21">
        <f t="shared" si="6"/>
        <v>56280400</v>
      </c>
      <c r="S60" s="5" t="s">
        <v>188</v>
      </c>
      <c r="T60" s="16"/>
      <c r="U60" s="20">
        <v>12067000</v>
      </c>
      <c r="V60" s="21">
        <f t="shared" si="7"/>
        <v>48268000</v>
      </c>
      <c r="W60" s="5" t="s">
        <v>193</v>
      </c>
      <c r="X60" s="16"/>
      <c r="Y60" s="20">
        <v>11464000</v>
      </c>
      <c r="Z60" s="21">
        <f t="shared" si="13"/>
        <v>45856000</v>
      </c>
      <c r="AA60" s="5"/>
      <c r="AB60" s="16"/>
    </row>
    <row r="61" spans="1:28" ht="66">
      <c r="A61" s="8">
        <f t="shared" si="14"/>
        <v>54</v>
      </c>
      <c r="B61" s="3">
        <v>16166018</v>
      </c>
      <c r="C61" s="7" t="s">
        <v>173</v>
      </c>
      <c r="D61" s="8" t="s">
        <v>63</v>
      </c>
      <c r="E61" s="9">
        <v>6</v>
      </c>
      <c r="F61" s="8" t="s">
        <v>86</v>
      </c>
      <c r="G61" s="11" t="s">
        <v>75</v>
      </c>
      <c r="H61" s="20">
        <f t="shared" si="12"/>
        <v>18782066.666666668</v>
      </c>
      <c r="I61" s="20">
        <f t="shared" si="3"/>
        <v>112692400</v>
      </c>
      <c r="J61" s="22">
        <v>2</v>
      </c>
      <c r="K61" s="22">
        <v>4</v>
      </c>
      <c r="L61" s="5" t="s">
        <v>18</v>
      </c>
      <c r="M61" s="31" t="s">
        <v>161</v>
      </c>
      <c r="N61" s="16"/>
      <c r="O61" s="20">
        <v>21868000</v>
      </c>
      <c r="P61" s="20">
        <f t="shared" si="4"/>
        <v>19681200</v>
      </c>
      <c r="Q61" s="20">
        <f t="shared" si="5"/>
        <v>118087200</v>
      </c>
      <c r="R61" s="21">
        <f t="shared" si="6"/>
        <v>131208000</v>
      </c>
      <c r="S61" s="5" t="s">
        <v>188</v>
      </c>
      <c r="T61" s="16"/>
      <c r="U61" s="20">
        <v>18755000</v>
      </c>
      <c r="V61" s="21">
        <f t="shared" si="7"/>
        <v>112530000</v>
      </c>
      <c r="W61" s="5" t="s">
        <v>193</v>
      </c>
      <c r="X61" s="16"/>
      <c r="Y61" s="20">
        <v>17910000</v>
      </c>
      <c r="Z61" s="21">
        <f t="shared" si="13"/>
        <v>107460000</v>
      </c>
      <c r="AA61" s="5"/>
      <c r="AB61" s="16"/>
    </row>
    <row r="62" spans="1:28" ht="33">
      <c r="A62" s="8">
        <f t="shared" si="14"/>
        <v>55</v>
      </c>
      <c r="B62" s="3"/>
      <c r="C62" s="7" t="s">
        <v>40</v>
      </c>
      <c r="D62" s="11"/>
      <c r="E62" s="8"/>
      <c r="F62" s="8"/>
      <c r="G62" s="11"/>
      <c r="H62" s="20"/>
      <c r="I62" s="20"/>
      <c r="J62" s="22"/>
      <c r="K62" s="22"/>
      <c r="L62" s="5"/>
      <c r="M62" s="5"/>
      <c r="N62" s="16"/>
      <c r="O62" s="20"/>
      <c r="P62" s="20"/>
      <c r="Q62" s="20"/>
      <c r="R62" s="21"/>
      <c r="S62" s="5"/>
      <c r="T62" s="16"/>
      <c r="U62" s="20"/>
      <c r="V62" s="21"/>
      <c r="W62" s="5"/>
      <c r="X62" s="16"/>
      <c r="Y62" s="20"/>
      <c r="Z62" s="21"/>
      <c r="AA62" s="5"/>
      <c r="AB62" s="16"/>
    </row>
    <row r="63" spans="1:28" ht="49.5">
      <c r="A63" s="8" t="s">
        <v>180</v>
      </c>
      <c r="B63" s="3">
        <v>16106612</v>
      </c>
      <c r="C63" s="7" t="s">
        <v>94</v>
      </c>
      <c r="D63" s="3" t="s">
        <v>64</v>
      </c>
      <c r="E63" s="8">
        <v>1</v>
      </c>
      <c r="F63" s="8" t="s">
        <v>20</v>
      </c>
      <c r="G63" s="11" t="s">
        <v>76</v>
      </c>
      <c r="H63" s="20">
        <f t="shared" si="12"/>
        <v>5616896.666666667</v>
      </c>
      <c r="I63" s="20">
        <f t="shared" si="3"/>
        <v>5616896.666666667</v>
      </c>
      <c r="J63" s="22">
        <v>1</v>
      </c>
      <c r="K63" s="22">
        <v>0</v>
      </c>
      <c r="L63" s="5" t="s">
        <v>18</v>
      </c>
      <c r="M63" s="31" t="s">
        <v>161</v>
      </c>
      <c r="N63" s="16"/>
      <c r="O63" s="20">
        <v>6550500</v>
      </c>
      <c r="P63" s="20">
        <f t="shared" si="4"/>
        <v>5895450</v>
      </c>
      <c r="Q63" s="20">
        <f t="shared" si="5"/>
        <v>5895450</v>
      </c>
      <c r="R63" s="21">
        <f t="shared" si="6"/>
        <v>6550500</v>
      </c>
      <c r="S63" s="5" t="s">
        <v>187</v>
      </c>
      <c r="T63" s="16"/>
      <c r="U63" s="20">
        <v>5618240</v>
      </c>
      <c r="V63" s="21">
        <f t="shared" si="7"/>
        <v>5618240</v>
      </c>
      <c r="W63" s="5" t="s">
        <v>192</v>
      </c>
      <c r="X63" s="16"/>
      <c r="Y63" s="20">
        <v>5337000</v>
      </c>
      <c r="Z63" s="21">
        <f t="shared" ref="Z63:Z69" si="15">Y63*E63</f>
        <v>5337000</v>
      </c>
      <c r="AA63" s="5"/>
      <c r="AB63" s="16"/>
    </row>
    <row r="64" spans="1:28" ht="49.5">
      <c r="A64" s="8" t="s">
        <v>181</v>
      </c>
      <c r="B64" s="3">
        <v>16106315</v>
      </c>
      <c r="C64" s="7" t="s">
        <v>41</v>
      </c>
      <c r="D64" s="8" t="s">
        <v>65</v>
      </c>
      <c r="E64" s="8">
        <v>1</v>
      </c>
      <c r="F64" s="8" t="s">
        <v>20</v>
      </c>
      <c r="G64" s="5" t="s">
        <v>76</v>
      </c>
      <c r="H64" s="20">
        <f t="shared" si="12"/>
        <v>6953050</v>
      </c>
      <c r="I64" s="20">
        <f t="shared" si="3"/>
        <v>6953050</v>
      </c>
      <c r="J64" s="22">
        <v>1</v>
      </c>
      <c r="K64" s="22">
        <v>0</v>
      </c>
      <c r="L64" s="5" t="s">
        <v>18</v>
      </c>
      <c r="M64" s="31" t="s">
        <v>161</v>
      </c>
      <c r="N64" s="16"/>
      <c r="O64" s="20">
        <v>7913400</v>
      </c>
      <c r="P64" s="20">
        <f t="shared" si="4"/>
        <v>7122060</v>
      </c>
      <c r="Q64" s="20">
        <f t="shared" si="5"/>
        <v>7122060</v>
      </c>
      <c r="R64" s="21">
        <f t="shared" si="6"/>
        <v>7913400</v>
      </c>
      <c r="S64" s="5" t="s">
        <v>187</v>
      </c>
      <c r="T64" s="16"/>
      <c r="U64" s="20">
        <v>6787090</v>
      </c>
      <c r="V64" s="21">
        <f t="shared" si="7"/>
        <v>6787090</v>
      </c>
      <c r="W64" s="5" t="s">
        <v>192</v>
      </c>
      <c r="X64" s="16"/>
      <c r="Y64" s="20">
        <v>6950000</v>
      </c>
      <c r="Z64" s="21">
        <f t="shared" si="15"/>
        <v>6950000</v>
      </c>
      <c r="AA64" s="5"/>
      <c r="AB64" s="16"/>
    </row>
    <row r="65" spans="1:28" ht="49.5">
      <c r="A65" s="8" t="s">
        <v>182</v>
      </c>
      <c r="B65" s="3">
        <v>16166003</v>
      </c>
      <c r="C65" s="7" t="s">
        <v>42</v>
      </c>
      <c r="D65" s="8" t="s">
        <v>66</v>
      </c>
      <c r="E65" s="8">
        <v>1</v>
      </c>
      <c r="F65" s="8" t="s">
        <v>20</v>
      </c>
      <c r="G65" s="5" t="s">
        <v>76</v>
      </c>
      <c r="H65" s="20">
        <f t="shared" si="12"/>
        <v>6953050</v>
      </c>
      <c r="I65" s="20">
        <f t="shared" si="3"/>
        <v>6953050</v>
      </c>
      <c r="J65" s="22">
        <v>1</v>
      </c>
      <c r="K65" s="22">
        <v>0</v>
      </c>
      <c r="L65" s="5" t="s">
        <v>18</v>
      </c>
      <c r="M65" s="31" t="s">
        <v>161</v>
      </c>
      <c r="N65" s="16"/>
      <c r="O65" s="20">
        <v>7913400</v>
      </c>
      <c r="P65" s="20">
        <f t="shared" si="4"/>
        <v>7122060</v>
      </c>
      <c r="Q65" s="20">
        <f t="shared" si="5"/>
        <v>7122060</v>
      </c>
      <c r="R65" s="21">
        <f t="shared" si="6"/>
        <v>7913400</v>
      </c>
      <c r="S65" s="5" t="s">
        <v>187</v>
      </c>
      <c r="T65" s="16"/>
      <c r="U65" s="20">
        <v>6787090</v>
      </c>
      <c r="V65" s="21">
        <f t="shared" si="7"/>
        <v>6787090</v>
      </c>
      <c r="W65" s="5" t="s">
        <v>192</v>
      </c>
      <c r="X65" s="16"/>
      <c r="Y65" s="20">
        <v>6950000</v>
      </c>
      <c r="Z65" s="21">
        <f t="shared" si="15"/>
        <v>6950000</v>
      </c>
      <c r="AA65" s="5"/>
      <c r="AB65" s="16"/>
    </row>
    <row r="66" spans="1:28" ht="49.5">
      <c r="A66" s="8" t="s">
        <v>183</v>
      </c>
      <c r="B66" s="3">
        <v>16166410</v>
      </c>
      <c r="C66" s="7" t="s">
        <v>43</v>
      </c>
      <c r="D66" s="8" t="s">
        <v>67</v>
      </c>
      <c r="E66" s="8">
        <v>1</v>
      </c>
      <c r="F66" s="8" t="s">
        <v>20</v>
      </c>
      <c r="G66" s="11" t="s">
        <v>76</v>
      </c>
      <c r="H66" s="20">
        <f t="shared" si="12"/>
        <v>7343660</v>
      </c>
      <c r="I66" s="20">
        <f t="shared" si="3"/>
        <v>7343660</v>
      </c>
      <c r="J66" s="22">
        <v>1</v>
      </c>
      <c r="K66" s="22">
        <v>0</v>
      </c>
      <c r="L66" s="5" t="s">
        <v>18</v>
      </c>
      <c r="M66" s="31" t="s">
        <v>161</v>
      </c>
      <c r="N66" s="16"/>
      <c r="O66" s="20">
        <v>8564600</v>
      </c>
      <c r="P66" s="20">
        <f t="shared" si="4"/>
        <v>7708140</v>
      </c>
      <c r="Q66" s="20">
        <f t="shared" si="5"/>
        <v>7708140</v>
      </c>
      <c r="R66" s="21">
        <f t="shared" si="6"/>
        <v>8564600</v>
      </c>
      <c r="S66" s="5" t="s">
        <v>187</v>
      </c>
      <c r="T66" s="16"/>
      <c r="U66" s="20">
        <v>7344840</v>
      </c>
      <c r="V66" s="21">
        <f t="shared" si="7"/>
        <v>7344840</v>
      </c>
      <c r="W66" s="5" t="s">
        <v>192</v>
      </c>
      <c r="X66" s="16"/>
      <c r="Y66" s="20">
        <v>6978000</v>
      </c>
      <c r="Z66" s="21">
        <f t="shared" si="15"/>
        <v>6978000</v>
      </c>
      <c r="AA66" s="5"/>
      <c r="AB66" s="16"/>
    </row>
    <row r="67" spans="1:28" ht="49.5">
      <c r="A67" s="8" t="s">
        <v>184</v>
      </c>
      <c r="B67" s="3">
        <v>16166414</v>
      </c>
      <c r="C67" s="7" t="s">
        <v>44</v>
      </c>
      <c r="D67" s="8" t="s">
        <v>68</v>
      </c>
      <c r="E67" s="8">
        <v>1</v>
      </c>
      <c r="F67" s="8" t="s">
        <v>20</v>
      </c>
      <c r="G67" s="11" t="s">
        <v>76</v>
      </c>
      <c r="H67" s="20">
        <f t="shared" si="12"/>
        <v>6785716.666666667</v>
      </c>
      <c r="I67" s="20">
        <f t="shared" si="3"/>
        <v>6785716.666666667</v>
      </c>
      <c r="J67" s="22">
        <v>1</v>
      </c>
      <c r="K67" s="22">
        <v>0</v>
      </c>
      <c r="L67" s="5" t="s">
        <v>18</v>
      </c>
      <c r="M67" s="31" t="s">
        <v>161</v>
      </c>
      <c r="N67" s="16"/>
      <c r="O67" s="20">
        <v>7913400</v>
      </c>
      <c r="P67" s="20">
        <f t="shared" si="4"/>
        <v>7122060</v>
      </c>
      <c r="Q67" s="20">
        <f t="shared" si="5"/>
        <v>7122060</v>
      </c>
      <c r="R67" s="21">
        <f t="shared" si="6"/>
        <v>7913400</v>
      </c>
      <c r="S67" s="5" t="s">
        <v>187</v>
      </c>
      <c r="T67" s="16"/>
      <c r="U67" s="20">
        <v>6787090</v>
      </c>
      <c r="V67" s="21">
        <f t="shared" si="7"/>
        <v>6787090</v>
      </c>
      <c r="W67" s="5" t="s">
        <v>192</v>
      </c>
      <c r="X67" s="16"/>
      <c r="Y67" s="20">
        <v>6448000</v>
      </c>
      <c r="Z67" s="21">
        <f t="shared" si="15"/>
        <v>6448000</v>
      </c>
      <c r="AA67" s="5"/>
      <c r="AB67" s="16"/>
    </row>
    <row r="68" spans="1:28" ht="49.5">
      <c r="A68" s="8">
        <v>56</v>
      </c>
      <c r="B68" s="3" t="s">
        <v>124</v>
      </c>
      <c r="C68" s="7" t="s">
        <v>147</v>
      </c>
      <c r="D68" s="8" t="s">
        <v>146</v>
      </c>
      <c r="E68" s="8">
        <v>3</v>
      </c>
      <c r="F68" s="8" t="s">
        <v>20</v>
      </c>
      <c r="G68" s="6" t="s">
        <v>77</v>
      </c>
      <c r="H68" s="20">
        <f t="shared" si="12"/>
        <v>13305450</v>
      </c>
      <c r="I68" s="20">
        <f t="shared" si="3"/>
        <v>39916350</v>
      </c>
      <c r="J68" s="22">
        <v>2</v>
      </c>
      <c r="K68" s="22">
        <v>1</v>
      </c>
      <c r="L68" s="5" t="s">
        <v>18</v>
      </c>
      <c r="M68" s="31" t="s">
        <v>161</v>
      </c>
      <c r="N68" s="16"/>
      <c r="O68" s="20">
        <v>15251500</v>
      </c>
      <c r="P68" s="20">
        <f t="shared" si="4"/>
        <v>13726350</v>
      </c>
      <c r="Q68" s="20">
        <f t="shared" si="5"/>
        <v>41179050</v>
      </c>
      <c r="R68" s="21">
        <f t="shared" si="6"/>
        <v>45754500</v>
      </c>
      <c r="S68" s="5" t="s">
        <v>188</v>
      </c>
      <c r="T68" s="16"/>
      <c r="U68" s="20">
        <v>13080000</v>
      </c>
      <c r="V68" s="21">
        <f t="shared" si="7"/>
        <v>39240000</v>
      </c>
      <c r="W68" s="5" t="s">
        <v>193</v>
      </c>
      <c r="X68" s="16"/>
      <c r="Y68" s="20">
        <v>13110000</v>
      </c>
      <c r="Z68" s="21">
        <f t="shared" si="15"/>
        <v>39330000</v>
      </c>
      <c r="AA68" s="5"/>
      <c r="AB68" s="16"/>
    </row>
    <row r="69" spans="1:28" ht="49.5">
      <c r="A69" s="8">
        <f>A68+1</f>
        <v>57</v>
      </c>
      <c r="B69" s="3">
        <v>16101497</v>
      </c>
      <c r="C69" s="7" t="s">
        <v>148</v>
      </c>
      <c r="D69" s="8" t="s">
        <v>108</v>
      </c>
      <c r="E69" s="8">
        <v>3</v>
      </c>
      <c r="F69" s="8" t="s">
        <v>20</v>
      </c>
      <c r="G69" s="6" t="s">
        <v>77</v>
      </c>
      <c r="H69" s="20">
        <f t="shared" si="12"/>
        <v>13305450</v>
      </c>
      <c r="I69" s="20">
        <f t="shared" si="3"/>
        <v>39916350</v>
      </c>
      <c r="J69" s="22">
        <v>2</v>
      </c>
      <c r="K69" s="22">
        <v>1</v>
      </c>
      <c r="L69" s="5" t="s">
        <v>18</v>
      </c>
      <c r="M69" s="31" t="s">
        <v>161</v>
      </c>
      <c r="N69" s="16"/>
      <c r="O69" s="20">
        <v>15251500</v>
      </c>
      <c r="P69" s="20">
        <f t="shared" si="4"/>
        <v>13726350</v>
      </c>
      <c r="Q69" s="20">
        <f t="shared" si="5"/>
        <v>41179050</v>
      </c>
      <c r="R69" s="21">
        <f t="shared" si="6"/>
        <v>45754500</v>
      </c>
      <c r="S69" s="5" t="s">
        <v>188</v>
      </c>
      <c r="T69" s="16"/>
      <c r="U69" s="20">
        <v>13080000</v>
      </c>
      <c r="V69" s="21">
        <f t="shared" si="7"/>
        <v>39240000</v>
      </c>
      <c r="W69" s="5" t="s">
        <v>193</v>
      </c>
      <c r="X69" s="16"/>
      <c r="Y69" s="20">
        <v>13110000</v>
      </c>
      <c r="Z69" s="21">
        <f t="shared" si="15"/>
        <v>39330000</v>
      </c>
      <c r="AA69" s="5"/>
      <c r="AB69" s="16"/>
    </row>
    <row r="70" spans="1:28" ht="33">
      <c r="A70" s="8">
        <f>A69+1</f>
        <v>58</v>
      </c>
      <c r="B70" s="3"/>
      <c r="C70" s="2" t="s">
        <v>145</v>
      </c>
      <c r="D70" s="8"/>
      <c r="E70" s="8"/>
      <c r="F70" s="8"/>
      <c r="G70" s="11"/>
      <c r="H70" s="20"/>
      <c r="I70" s="20"/>
      <c r="J70" s="22"/>
      <c r="K70" s="22"/>
      <c r="L70" s="5"/>
      <c r="M70" s="5"/>
      <c r="N70" s="16"/>
      <c r="O70" s="20"/>
      <c r="P70" s="20"/>
      <c r="Q70" s="20"/>
      <c r="R70" s="21"/>
      <c r="S70" s="5"/>
      <c r="T70" s="16"/>
      <c r="U70" s="20"/>
      <c r="V70" s="21"/>
      <c r="W70" s="5"/>
      <c r="X70" s="16"/>
      <c r="Y70" s="20"/>
      <c r="Z70" s="21"/>
      <c r="AA70" s="5"/>
      <c r="AB70" s="16"/>
    </row>
    <row r="71" spans="1:28" ht="49.5">
      <c r="A71" s="8" t="s">
        <v>185</v>
      </c>
      <c r="B71" s="3">
        <v>16166800</v>
      </c>
      <c r="C71" s="2" t="s">
        <v>95</v>
      </c>
      <c r="D71" s="4" t="s">
        <v>109</v>
      </c>
      <c r="E71" s="8">
        <v>1</v>
      </c>
      <c r="F71" s="8" t="s">
        <v>83</v>
      </c>
      <c r="G71" s="11" t="s">
        <v>76</v>
      </c>
      <c r="H71" s="20">
        <f t="shared" ref="H71:H83" si="16">(P71+U71+Y71)/3</f>
        <v>9465170</v>
      </c>
      <c r="I71" s="20">
        <f t="shared" ref="I71:I83" si="17">H71*E71</f>
        <v>9465170</v>
      </c>
      <c r="J71" s="22">
        <v>0</v>
      </c>
      <c r="K71" s="22">
        <v>1</v>
      </c>
      <c r="L71" s="5" t="s">
        <v>18</v>
      </c>
      <c r="M71" s="31" t="s">
        <v>161</v>
      </c>
      <c r="N71" s="16"/>
      <c r="O71" s="20">
        <v>10963700</v>
      </c>
      <c r="P71" s="20">
        <f t="shared" ref="P71:P83" si="18">O71-(O71*10%)</f>
        <v>9867330</v>
      </c>
      <c r="Q71" s="20">
        <f t="shared" ref="Q71:Q83" si="19">P71*E71</f>
        <v>9867330</v>
      </c>
      <c r="R71" s="21">
        <f t="shared" ref="R71:R83" si="20">O71*E71</f>
        <v>10963700</v>
      </c>
      <c r="S71" s="5" t="s">
        <v>187</v>
      </c>
      <c r="T71" s="16"/>
      <c r="U71" s="20">
        <v>9403180</v>
      </c>
      <c r="V71" s="21">
        <f>U71*E71</f>
        <v>9403180</v>
      </c>
      <c r="W71" s="5" t="s">
        <v>192</v>
      </c>
      <c r="X71" s="16"/>
      <c r="Y71" s="20">
        <v>9125000</v>
      </c>
      <c r="Z71" s="21">
        <f t="shared" ref="Z71:Z83" si="21">Y71*E71</f>
        <v>9125000</v>
      </c>
      <c r="AA71" s="5"/>
      <c r="AB71" s="16"/>
    </row>
    <row r="72" spans="1:28" ht="49.5">
      <c r="A72" s="8" t="s">
        <v>186</v>
      </c>
      <c r="B72" s="3">
        <v>16166801</v>
      </c>
      <c r="C72" s="2" t="s">
        <v>96</v>
      </c>
      <c r="D72" s="4" t="s">
        <v>110</v>
      </c>
      <c r="E72" s="8">
        <v>1</v>
      </c>
      <c r="F72" s="8" t="s">
        <v>83</v>
      </c>
      <c r="G72" s="11" t="s">
        <v>76</v>
      </c>
      <c r="H72" s="20">
        <f t="shared" si="16"/>
        <v>9644210</v>
      </c>
      <c r="I72" s="20">
        <f t="shared" si="17"/>
        <v>9644210</v>
      </c>
      <c r="J72" s="22">
        <v>0</v>
      </c>
      <c r="K72" s="22">
        <v>1</v>
      </c>
      <c r="L72" s="5" t="s">
        <v>18</v>
      </c>
      <c r="M72" s="31" t="s">
        <v>161</v>
      </c>
      <c r="N72" s="16"/>
      <c r="O72" s="20">
        <v>11269500</v>
      </c>
      <c r="P72" s="20">
        <f t="shared" si="18"/>
        <v>10142550</v>
      </c>
      <c r="Q72" s="20">
        <f t="shared" si="19"/>
        <v>10142550</v>
      </c>
      <c r="R72" s="21">
        <f t="shared" si="20"/>
        <v>11269500</v>
      </c>
      <c r="S72" s="5" t="s">
        <v>187</v>
      </c>
      <c r="T72" s="16"/>
      <c r="U72" s="20">
        <v>9665080</v>
      </c>
      <c r="V72" s="21">
        <f>U72*E72</f>
        <v>9665080</v>
      </c>
      <c r="W72" s="5" t="s">
        <v>192</v>
      </c>
      <c r="X72" s="16"/>
      <c r="Y72" s="20">
        <v>9125000</v>
      </c>
      <c r="Z72" s="21">
        <f t="shared" si="21"/>
        <v>9125000</v>
      </c>
      <c r="AA72" s="5"/>
      <c r="AB72" s="16"/>
    </row>
    <row r="73" spans="1:28" ht="66">
      <c r="A73" s="8">
        <v>59</v>
      </c>
      <c r="B73" s="8">
        <v>16166119</v>
      </c>
      <c r="C73" s="2" t="s">
        <v>97</v>
      </c>
      <c r="D73" s="8">
        <v>1197780100</v>
      </c>
      <c r="E73" s="8">
        <v>1</v>
      </c>
      <c r="F73" s="8" t="s">
        <v>20</v>
      </c>
      <c r="G73" s="11" t="s">
        <v>71</v>
      </c>
      <c r="H73" s="20">
        <f t="shared" si="16"/>
        <v>1047166.6666666666</v>
      </c>
      <c r="I73" s="20">
        <f t="shared" si="17"/>
        <v>1047166.6666666666</v>
      </c>
      <c r="J73" s="22">
        <v>0</v>
      </c>
      <c r="K73" s="22">
        <v>1</v>
      </c>
      <c r="L73" s="5" t="s">
        <v>18</v>
      </c>
      <c r="M73" s="31" t="s">
        <v>161</v>
      </c>
      <c r="N73" s="16"/>
      <c r="O73" s="20">
        <v>1221000</v>
      </c>
      <c r="P73" s="20">
        <f t="shared" si="18"/>
        <v>1098900</v>
      </c>
      <c r="Q73" s="20">
        <f t="shared" si="19"/>
        <v>1098900</v>
      </c>
      <c r="R73" s="21">
        <f t="shared" si="20"/>
        <v>1221000</v>
      </c>
      <c r="S73" s="5" t="s">
        <v>190</v>
      </c>
      <c r="T73" s="16"/>
      <c r="U73" s="20">
        <v>1047600</v>
      </c>
      <c r="V73" s="21">
        <f t="shared" ref="V73:V83" si="22">U73*E73</f>
        <v>1047600</v>
      </c>
      <c r="W73" s="5" t="s">
        <v>194</v>
      </c>
      <c r="X73" s="16"/>
      <c r="Y73" s="20">
        <v>995000</v>
      </c>
      <c r="Z73" s="21">
        <f t="shared" si="21"/>
        <v>995000</v>
      </c>
      <c r="AA73" s="5"/>
      <c r="AB73" s="16"/>
    </row>
    <row r="74" spans="1:28" ht="66">
      <c r="A74" s="8">
        <f>A73+1</f>
        <v>60</v>
      </c>
      <c r="B74" s="8">
        <v>16166078</v>
      </c>
      <c r="C74" s="2" t="s">
        <v>98</v>
      </c>
      <c r="D74" s="8">
        <v>1197880100</v>
      </c>
      <c r="E74" s="8">
        <v>1</v>
      </c>
      <c r="F74" s="8" t="s">
        <v>20</v>
      </c>
      <c r="G74" s="11" t="s">
        <v>71</v>
      </c>
      <c r="H74" s="20">
        <f t="shared" si="16"/>
        <v>1036936.6666666666</v>
      </c>
      <c r="I74" s="20">
        <f t="shared" si="17"/>
        <v>1036936.6666666666</v>
      </c>
      <c r="J74" s="22">
        <v>0</v>
      </c>
      <c r="K74" s="22">
        <v>1</v>
      </c>
      <c r="L74" s="5" t="s">
        <v>18</v>
      </c>
      <c r="M74" s="31" t="s">
        <v>161</v>
      </c>
      <c r="N74" s="16"/>
      <c r="O74" s="20">
        <v>1186900</v>
      </c>
      <c r="P74" s="20">
        <f t="shared" si="18"/>
        <v>1068210</v>
      </c>
      <c r="Q74" s="20">
        <f t="shared" si="19"/>
        <v>1068210</v>
      </c>
      <c r="R74" s="21">
        <f t="shared" si="20"/>
        <v>1186900</v>
      </c>
      <c r="S74" s="5" t="s">
        <v>190</v>
      </c>
      <c r="T74" s="16"/>
      <c r="U74" s="20">
        <v>1047600</v>
      </c>
      <c r="V74" s="21">
        <f t="shared" si="22"/>
        <v>1047600</v>
      </c>
      <c r="W74" s="5" t="s">
        <v>194</v>
      </c>
      <c r="X74" s="16"/>
      <c r="Y74" s="20">
        <v>995000</v>
      </c>
      <c r="Z74" s="21">
        <f t="shared" si="21"/>
        <v>995000</v>
      </c>
      <c r="AA74" s="5"/>
      <c r="AB74" s="16"/>
    </row>
    <row r="75" spans="1:28" ht="49.5">
      <c r="A75" s="8">
        <f t="shared" ref="A75:A83" si="23">A74+1</f>
        <v>61</v>
      </c>
      <c r="B75" s="3">
        <v>16117000</v>
      </c>
      <c r="C75" s="2" t="s">
        <v>149</v>
      </c>
      <c r="D75" s="8" t="s">
        <v>69</v>
      </c>
      <c r="E75" s="8">
        <v>1</v>
      </c>
      <c r="F75" s="8" t="s">
        <v>20</v>
      </c>
      <c r="G75" s="11" t="s">
        <v>72</v>
      </c>
      <c r="H75" s="20">
        <f t="shared" si="16"/>
        <v>2127793.3333333335</v>
      </c>
      <c r="I75" s="20">
        <f t="shared" si="17"/>
        <v>2127793.3333333335</v>
      </c>
      <c r="J75" s="22">
        <v>0</v>
      </c>
      <c r="K75" s="22">
        <v>1</v>
      </c>
      <c r="L75" s="5" t="s">
        <v>18</v>
      </c>
      <c r="M75" s="31" t="s">
        <v>161</v>
      </c>
      <c r="N75" s="16"/>
      <c r="O75" s="20">
        <v>2435400</v>
      </c>
      <c r="P75" s="20">
        <f t="shared" si="18"/>
        <v>2191860</v>
      </c>
      <c r="Q75" s="20">
        <f t="shared" si="19"/>
        <v>2191860</v>
      </c>
      <c r="R75" s="21">
        <f t="shared" si="20"/>
        <v>2435400</v>
      </c>
      <c r="S75" s="5" t="s">
        <v>188</v>
      </c>
      <c r="T75" s="16"/>
      <c r="U75" s="20">
        <v>2149520</v>
      </c>
      <c r="V75" s="21">
        <f t="shared" si="22"/>
        <v>2149520</v>
      </c>
      <c r="W75" s="5" t="s">
        <v>193</v>
      </c>
      <c r="X75" s="16"/>
      <c r="Y75" s="20">
        <v>2042000</v>
      </c>
      <c r="Z75" s="21">
        <f t="shared" si="21"/>
        <v>2042000</v>
      </c>
      <c r="AA75" s="5"/>
      <c r="AB75" s="16"/>
    </row>
    <row r="76" spans="1:28" ht="49.5">
      <c r="A76" s="8">
        <f t="shared" si="23"/>
        <v>62</v>
      </c>
      <c r="B76" s="3">
        <v>16166032</v>
      </c>
      <c r="C76" s="2" t="s">
        <v>99</v>
      </c>
      <c r="D76" s="3" t="s">
        <v>111</v>
      </c>
      <c r="E76" s="8">
        <v>1</v>
      </c>
      <c r="F76" s="8" t="s">
        <v>79</v>
      </c>
      <c r="G76" s="11" t="s">
        <v>77</v>
      </c>
      <c r="H76" s="20">
        <f t="shared" si="16"/>
        <v>12455700</v>
      </c>
      <c r="I76" s="20">
        <f t="shared" si="17"/>
        <v>12455700</v>
      </c>
      <c r="J76" s="22">
        <v>0</v>
      </c>
      <c r="K76" s="22">
        <v>1</v>
      </c>
      <c r="L76" s="5" t="s">
        <v>18</v>
      </c>
      <c r="M76" s="31" t="s">
        <v>161</v>
      </c>
      <c r="N76" s="16"/>
      <c r="O76" s="20">
        <v>14256000</v>
      </c>
      <c r="P76" s="20">
        <f t="shared" si="18"/>
        <v>12830400</v>
      </c>
      <c r="Q76" s="20">
        <f t="shared" si="19"/>
        <v>12830400</v>
      </c>
      <c r="R76" s="21">
        <f t="shared" si="20"/>
        <v>14256000</v>
      </c>
      <c r="S76" s="5" t="s">
        <v>188</v>
      </c>
      <c r="T76" s="16"/>
      <c r="U76" s="20">
        <v>12582700</v>
      </c>
      <c r="V76" s="21">
        <f t="shared" si="22"/>
        <v>12582700</v>
      </c>
      <c r="W76" s="5" t="s">
        <v>193</v>
      </c>
      <c r="X76" s="16"/>
      <c r="Y76" s="20">
        <v>11954000</v>
      </c>
      <c r="Z76" s="21">
        <f t="shared" si="21"/>
        <v>11954000</v>
      </c>
      <c r="AA76" s="5"/>
      <c r="AB76" s="16"/>
    </row>
    <row r="77" spans="1:28" ht="49.5">
      <c r="A77" s="8">
        <f t="shared" si="23"/>
        <v>63</v>
      </c>
      <c r="B77" s="3">
        <v>16166046</v>
      </c>
      <c r="C77" s="2" t="s">
        <v>100</v>
      </c>
      <c r="D77" s="3" t="s">
        <v>112</v>
      </c>
      <c r="E77" s="8">
        <v>1</v>
      </c>
      <c r="F77" s="8" t="s">
        <v>79</v>
      </c>
      <c r="G77" s="11" t="s">
        <v>77</v>
      </c>
      <c r="H77" s="20">
        <f t="shared" si="16"/>
        <v>12644366.666666666</v>
      </c>
      <c r="I77" s="20">
        <f t="shared" si="17"/>
        <v>12644366.666666666</v>
      </c>
      <c r="J77" s="22">
        <v>0</v>
      </c>
      <c r="K77" s="22">
        <v>1</v>
      </c>
      <c r="L77" s="5" t="s">
        <v>18</v>
      </c>
      <c r="M77" s="31" t="s">
        <v>161</v>
      </c>
      <c r="N77" s="16"/>
      <c r="O77" s="20">
        <v>14256000</v>
      </c>
      <c r="P77" s="20">
        <f t="shared" si="18"/>
        <v>12830400</v>
      </c>
      <c r="Q77" s="20">
        <f t="shared" si="19"/>
        <v>12830400</v>
      </c>
      <c r="R77" s="21">
        <f t="shared" si="20"/>
        <v>14256000</v>
      </c>
      <c r="S77" s="5" t="s">
        <v>188</v>
      </c>
      <c r="T77" s="16"/>
      <c r="U77" s="20">
        <v>12582700</v>
      </c>
      <c r="V77" s="21">
        <f t="shared" si="22"/>
        <v>12582700</v>
      </c>
      <c r="W77" s="5" t="s">
        <v>193</v>
      </c>
      <c r="X77" s="16"/>
      <c r="Y77" s="20">
        <v>12520000</v>
      </c>
      <c r="Z77" s="21">
        <f t="shared" si="21"/>
        <v>12520000</v>
      </c>
      <c r="AA77" s="5"/>
      <c r="AB77" s="16"/>
    </row>
    <row r="78" spans="1:28" ht="49.5">
      <c r="A78" s="8">
        <f t="shared" si="23"/>
        <v>64</v>
      </c>
      <c r="B78" s="3">
        <v>16166068</v>
      </c>
      <c r="C78" s="2" t="s">
        <v>101</v>
      </c>
      <c r="D78" s="3" t="s">
        <v>113</v>
      </c>
      <c r="E78" s="8">
        <v>1</v>
      </c>
      <c r="F78" s="8" t="s">
        <v>79</v>
      </c>
      <c r="G78" s="11" t="s">
        <v>77</v>
      </c>
      <c r="H78" s="20">
        <f t="shared" si="16"/>
        <v>12644366.666666666</v>
      </c>
      <c r="I78" s="20">
        <f t="shared" si="17"/>
        <v>12644366.666666666</v>
      </c>
      <c r="J78" s="22">
        <v>0</v>
      </c>
      <c r="K78" s="22">
        <v>1</v>
      </c>
      <c r="L78" s="5" t="s">
        <v>18</v>
      </c>
      <c r="M78" s="31" t="s">
        <v>161</v>
      </c>
      <c r="N78" s="16"/>
      <c r="O78" s="20">
        <v>14256000</v>
      </c>
      <c r="P78" s="20">
        <f t="shared" si="18"/>
        <v>12830400</v>
      </c>
      <c r="Q78" s="20">
        <f t="shared" si="19"/>
        <v>12830400</v>
      </c>
      <c r="R78" s="21">
        <f t="shared" si="20"/>
        <v>14256000</v>
      </c>
      <c r="S78" s="5" t="s">
        <v>188</v>
      </c>
      <c r="T78" s="16"/>
      <c r="U78" s="20">
        <v>12582700</v>
      </c>
      <c r="V78" s="21">
        <f t="shared" si="22"/>
        <v>12582700</v>
      </c>
      <c r="W78" s="5" t="s">
        <v>193</v>
      </c>
      <c r="X78" s="16"/>
      <c r="Y78" s="20">
        <v>12520000</v>
      </c>
      <c r="Z78" s="21">
        <f t="shared" si="21"/>
        <v>12520000</v>
      </c>
      <c r="AA78" s="5"/>
      <c r="AB78" s="16"/>
    </row>
    <row r="79" spans="1:28" ht="49.5">
      <c r="A79" s="8">
        <f t="shared" si="23"/>
        <v>65</v>
      </c>
      <c r="B79" s="8">
        <v>16116100</v>
      </c>
      <c r="C79" s="7" t="s">
        <v>155</v>
      </c>
      <c r="D79" s="3">
        <v>1083251000</v>
      </c>
      <c r="E79" s="11">
        <v>2</v>
      </c>
      <c r="F79" s="11" t="s">
        <v>20</v>
      </c>
      <c r="G79" s="12" t="s">
        <v>71</v>
      </c>
      <c r="H79" s="20">
        <f t="shared" si="16"/>
        <v>458736.66666666669</v>
      </c>
      <c r="I79" s="20">
        <f t="shared" si="17"/>
        <v>917473.33333333337</v>
      </c>
      <c r="J79" s="22">
        <v>0</v>
      </c>
      <c r="K79" s="22">
        <v>2</v>
      </c>
      <c r="L79" s="5" t="s">
        <v>18</v>
      </c>
      <c r="M79" s="31" t="s">
        <v>161</v>
      </c>
      <c r="N79" s="16"/>
      <c r="O79" s="20">
        <v>526900</v>
      </c>
      <c r="P79" s="20">
        <f t="shared" si="18"/>
        <v>474210</v>
      </c>
      <c r="Q79" s="20">
        <f t="shared" si="19"/>
        <v>948420</v>
      </c>
      <c r="R79" s="21">
        <f t="shared" si="20"/>
        <v>1053800</v>
      </c>
      <c r="S79" s="5" t="s">
        <v>189</v>
      </c>
      <c r="T79" s="16"/>
      <c r="U79" s="20">
        <v>465000</v>
      </c>
      <c r="V79" s="21">
        <f t="shared" si="22"/>
        <v>930000</v>
      </c>
      <c r="W79" s="5" t="s">
        <v>189</v>
      </c>
      <c r="X79" s="16"/>
      <c r="Y79" s="20">
        <v>437000</v>
      </c>
      <c r="Z79" s="21">
        <f t="shared" si="21"/>
        <v>874000</v>
      </c>
      <c r="AA79" s="5"/>
      <c r="AB79" s="16"/>
    </row>
    <row r="80" spans="1:28" ht="49.5">
      <c r="A80" s="8">
        <f t="shared" si="23"/>
        <v>66</v>
      </c>
      <c r="B80" s="8">
        <v>16117433</v>
      </c>
      <c r="C80" s="7" t="s">
        <v>154</v>
      </c>
      <c r="D80" s="3">
        <v>1090741000</v>
      </c>
      <c r="E80" s="11">
        <v>2</v>
      </c>
      <c r="F80" s="11" t="s">
        <v>20</v>
      </c>
      <c r="G80" s="12" t="s">
        <v>71</v>
      </c>
      <c r="H80" s="20">
        <f t="shared" si="16"/>
        <v>1741273.3333333333</v>
      </c>
      <c r="I80" s="20">
        <f t="shared" si="17"/>
        <v>3482546.6666666665</v>
      </c>
      <c r="J80" s="22">
        <v>2</v>
      </c>
      <c r="K80" s="22">
        <v>0</v>
      </c>
      <c r="L80" s="5" t="s">
        <v>18</v>
      </c>
      <c r="M80" s="31" t="s">
        <v>161</v>
      </c>
      <c r="N80" s="16"/>
      <c r="O80" s="20">
        <v>1999800</v>
      </c>
      <c r="P80" s="20">
        <f t="shared" si="18"/>
        <v>1799820</v>
      </c>
      <c r="Q80" s="20">
        <f t="shared" si="19"/>
        <v>3599640</v>
      </c>
      <c r="R80" s="21">
        <f t="shared" si="20"/>
        <v>3999600</v>
      </c>
      <c r="S80" s="5" t="s">
        <v>188</v>
      </c>
      <c r="T80" s="16"/>
      <c r="U80" s="20">
        <v>1765000</v>
      </c>
      <c r="V80" s="21">
        <f t="shared" si="22"/>
        <v>3530000</v>
      </c>
      <c r="W80" s="5" t="s">
        <v>193</v>
      </c>
      <c r="X80" s="16"/>
      <c r="Y80" s="20">
        <v>1659000</v>
      </c>
      <c r="Z80" s="21">
        <f t="shared" si="21"/>
        <v>3318000</v>
      </c>
      <c r="AA80" s="5"/>
      <c r="AB80" s="16"/>
    </row>
    <row r="81" spans="1:28" ht="49.5">
      <c r="A81" s="8">
        <f t="shared" si="23"/>
        <v>67</v>
      </c>
      <c r="B81" s="8">
        <v>16101241</v>
      </c>
      <c r="C81" s="1" t="s">
        <v>102</v>
      </c>
      <c r="D81" s="3">
        <v>2418328</v>
      </c>
      <c r="E81" s="8">
        <v>2</v>
      </c>
      <c r="F81" s="8" t="s">
        <v>81</v>
      </c>
      <c r="G81" s="10" t="s">
        <v>114</v>
      </c>
      <c r="H81" s="20">
        <f t="shared" si="16"/>
        <v>7373783.333333333</v>
      </c>
      <c r="I81" s="20">
        <f t="shared" si="17"/>
        <v>14747566.666666666</v>
      </c>
      <c r="J81" s="22">
        <v>0</v>
      </c>
      <c r="K81" s="22">
        <v>2</v>
      </c>
      <c r="L81" s="5" t="s">
        <v>18</v>
      </c>
      <c r="M81" s="31" t="s">
        <v>161</v>
      </c>
      <c r="N81" s="16"/>
      <c r="O81" s="20">
        <v>8761500</v>
      </c>
      <c r="P81" s="20">
        <f t="shared" si="18"/>
        <v>7885350</v>
      </c>
      <c r="Q81" s="20">
        <f t="shared" si="19"/>
        <v>15770700</v>
      </c>
      <c r="R81" s="21">
        <f t="shared" si="20"/>
        <v>17523000</v>
      </c>
      <c r="S81" s="5" t="s">
        <v>187</v>
      </c>
      <c r="T81" s="16"/>
      <c r="U81" s="20">
        <v>7105000</v>
      </c>
      <c r="V81" s="21">
        <f t="shared" si="22"/>
        <v>14210000</v>
      </c>
      <c r="W81" s="5" t="s">
        <v>192</v>
      </c>
      <c r="X81" s="16"/>
      <c r="Y81" s="20">
        <v>7131000</v>
      </c>
      <c r="Z81" s="21">
        <f t="shared" si="21"/>
        <v>14262000</v>
      </c>
      <c r="AA81" s="5"/>
      <c r="AB81" s="16"/>
    </row>
    <row r="82" spans="1:28" ht="49.5">
      <c r="A82" s="8">
        <f t="shared" si="23"/>
        <v>68</v>
      </c>
      <c r="B82" s="8">
        <v>16101034</v>
      </c>
      <c r="C82" s="1" t="s">
        <v>103</v>
      </c>
      <c r="D82" s="3">
        <v>2418634</v>
      </c>
      <c r="E82" s="8">
        <v>2</v>
      </c>
      <c r="F82" s="8" t="s">
        <v>20</v>
      </c>
      <c r="G82" s="10" t="s">
        <v>114</v>
      </c>
      <c r="H82" s="20">
        <f t="shared" si="16"/>
        <v>2705053.3333333335</v>
      </c>
      <c r="I82" s="20">
        <f t="shared" si="17"/>
        <v>5410106.666666667</v>
      </c>
      <c r="J82" s="22">
        <v>2</v>
      </c>
      <c r="K82" s="22">
        <v>0</v>
      </c>
      <c r="L82" s="5" t="s">
        <v>18</v>
      </c>
      <c r="M82" s="31" t="s">
        <v>161</v>
      </c>
      <c r="N82" s="16"/>
      <c r="O82" s="20">
        <v>3146000</v>
      </c>
      <c r="P82" s="20">
        <f t="shared" si="18"/>
        <v>2831400</v>
      </c>
      <c r="Q82" s="20">
        <f t="shared" si="19"/>
        <v>5662800</v>
      </c>
      <c r="R82" s="21">
        <f t="shared" si="20"/>
        <v>6292000</v>
      </c>
      <c r="S82" s="5" t="s">
        <v>189</v>
      </c>
      <c r="T82" s="16"/>
      <c r="U82" s="20">
        <v>2723760</v>
      </c>
      <c r="V82" s="21">
        <f t="shared" si="22"/>
        <v>5447520</v>
      </c>
      <c r="W82" s="5" t="s">
        <v>189</v>
      </c>
      <c r="X82" s="16"/>
      <c r="Y82" s="20">
        <v>2560000</v>
      </c>
      <c r="Z82" s="21">
        <f t="shared" si="21"/>
        <v>5120000</v>
      </c>
      <c r="AA82" s="5"/>
      <c r="AB82" s="16"/>
    </row>
    <row r="83" spans="1:28" ht="49.5">
      <c r="A83" s="8">
        <f t="shared" si="23"/>
        <v>69</v>
      </c>
      <c r="B83" s="8">
        <v>16101035</v>
      </c>
      <c r="C83" s="1" t="s">
        <v>104</v>
      </c>
      <c r="D83" s="3">
        <v>2418642</v>
      </c>
      <c r="E83" s="8">
        <v>2</v>
      </c>
      <c r="F83" s="8" t="s">
        <v>20</v>
      </c>
      <c r="G83" s="10" t="s">
        <v>114</v>
      </c>
      <c r="H83" s="20">
        <f t="shared" si="16"/>
        <v>4208156.666666667</v>
      </c>
      <c r="I83" s="20">
        <f t="shared" si="17"/>
        <v>8416313.333333334</v>
      </c>
      <c r="J83" s="22">
        <v>2</v>
      </c>
      <c r="K83" s="22">
        <v>0</v>
      </c>
      <c r="L83" s="5" t="s">
        <v>18</v>
      </c>
      <c r="M83" s="31" t="s">
        <v>161</v>
      </c>
      <c r="N83" s="16"/>
      <c r="O83" s="20">
        <v>4893900</v>
      </c>
      <c r="P83" s="20">
        <f t="shared" si="18"/>
        <v>4404510</v>
      </c>
      <c r="Q83" s="20">
        <f t="shared" si="19"/>
        <v>8809020</v>
      </c>
      <c r="R83" s="21">
        <f t="shared" si="20"/>
        <v>9787800</v>
      </c>
      <c r="S83" s="5" t="s">
        <v>189</v>
      </c>
      <c r="T83" s="16"/>
      <c r="U83" s="20">
        <v>4236960</v>
      </c>
      <c r="V83" s="21">
        <f t="shared" si="22"/>
        <v>8473920</v>
      </c>
      <c r="W83" s="5" t="s">
        <v>189</v>
      </c>
      <c r="X83" s="16"/>
      <c r="Y83" s="20">
        <v>3983000</v>
      </c>
      <c r="Z83" s="21">
        <f t="shared" si="21"/>
        <v>7966000</v>
      </c>
      <c r="AA83" s="5"/>
      <c r="AB83" s="16"/>
    </row>
    <row r="84" spans="1:28">
      <c r="A84" s="70" t="s">
        <v>11</v>
      </c>
      <c r="B84" s="70"/>
      <c r="C84" s="70"/>
      <c r="D84" s="70"/>
      <c r="E84" s="70"/>
      <c r="F84" s="70"/>
      <c r="G84" s="70"/>
      <c r="H84" s="70"/>
      <c r="I84" s="21">
        <f>SUM(I5:I83)</f>
        <v>1868020200.0000005</v>
      </c>
      <c r="J84" s="37"/>
      <c r="K84" s="37"/>
      <c r="L84" s="5"/>
      <c r="M84" s="5"/>
      <c r="N84" s="16"/>
      <c r="O84" s="1"/>
      <c r="P84" s="21"/>
      <c r="Q84" s="33">
        <f>SUM(Q5:Q83)</f>
        <v>1870419600</v>
      </c>
      <c r="R84" s="21"/>
      <c r="S84" s="5"/>
      <c r="T84" s="16"/>
      <c r="U84" s="21"/>
      <c r="V84" s="21">
        <f>SUM(V4:V83)</f>
        <v>1898984000</v>
      </c>
      <c r="W84" s="5"/>
      <c r="X84" s="16"/>
      <c r="Y84" s="21"/>
      <c r="Z84" s="21">
        <f>SUM(Z4:Z83)</f>
        <v>1834657000</v>
      </c>
      <c r="AA84" s="5"/>
      <c r="AB84" s="16"/>
    </row>
    <row r="85" spans="1:28">
      <c r="A85" s="70" t="s">
        <v>12</v>
      </c>
      <c r="B85" s="70"/>
      <c r="C85" s="70"/>
      <c r="D85" s="70"/>
      <c r="E85" s="70"/>
      <c r="F85" s="70"/>
      <c r="G85" s="70"/>
      <c r="H85" s="70"/>
      <c r="I85" s="21">
        <f>I84*10%</f>
        <v>186802020.00000006</v>
      </c>
      <c r="J85" s="5"/>
      <c r="K85" s="5"/>
      <c r="L85" s="5"/>
      <c r="M85" s="5"/>
      <c r="N85" s="16"/>
      <c r="O85" s="1"/>
      <c r="P85" s="1"/>
      <c r="Q85" s="34">
        <f>Q84*10%</f>
        <v>187041960</v>
      </c>
      <c r="R85" s="21"/>
      <c r="S85" s="5"/>
      <c r="T85" s="16"/>
      <c r="U85" s="21"/>
      <c r="V85" s="21">
        <f>V84*10%</f>
        <v>189898400</v>
      </c>
      <c r="W85" s="5"/>
      <c r="X85" s="16"/>
      <c r="Y85" s="21"/>
      <c r="Z85" s="21">
        <f>Z84*10%</f>
        <v>183465700</v>
      </c>
      <c r="AA85" s="5"/>
      <c r="AB85" s="16"/>
    </row>
    <row r="86" spans="1:28">
      <c r="A86" s="68" t="s">
        <v>13</v>
      </c>
      <c r="B86" s="68"/>
      <c r="C86" s="68"/>
      <c r="D86" s="68"/>
      <c r="E86" s="68"/>
      <c r="F86" s="68"/>
      <c r="G86" s="68"/>
      <c r="H86" s="68"/>
      <c r="I86" s="23">
        <f>I85+I84</f>
        <v>2054822220.0000005</v>
      </c>
      <c r="J86" s="32"/>
      <c r="K86" s="32"/>
      <c r="L86" s="32"/>
      <c r="M86" s="32"/>
      <c r="N86" s="24"/>
      <c r="O86" s="25"/>
      <c r="P86" s="25"/>
      <c r="Q86" s="23">
        <f>Q84+Q85</f>
        <v>2057461560</v>
      </c>
      <c r="R86" s="26"/>
      <c r="S86" s="32"/>
      <c r="T86" s="16"/>
      <c r="U86" s="21"/>
      <c r="V86" s="26">
        <f>V85+V84</f>
        <v>2088882400</v>
      </c>
      <c r="W86" s="5"/>
      <c r="X86" s="16"/>
      <c r="Y86" s="21"/>
      <c r="Z86" s="26">
        <f>Z85+Z84</f>
        <v>2018122700</v>
      </c>
      <c r="AA86" s="5"/>
      <c r="AB86" s="16"/>
    </row>
    <row r="87" spans="1:28">
      <c r="A87" s="68" t="s">
        <v>14</v>
      </c>
      <c r="B87" s="68"/>
      <c r="C87" s="68"/>
      <c r="D87" s="68"/>
      <c r="E87" s="68" t="s">
        <v>15</v>
      </c>
      <c r="F87" s="68"/>
      <c r="G87" s="68"/>
      <c r="H87" s="68"/>
      <c r="I87" s="68"/>
      <c r="J87" s="68"/>
      <c r="K87" s="68"/>
      <c r="L87" s="68"/>
      <c r="M87" s="68"/>
      <c r="Q87" s="17">
        <v>2</v>
      </c>
      <c r="R87" s="17">
        <v>1</v>
      </c>
      <c r="V87" s="17">
        <v>3</v>
      </c>
      <c r="Z87" s="17">
        <v>1</v>
      </c>
    </row>
    <row r="88" spans="1:28">
      <c r="A88" s="68"/>
      <c r="B88" s="68"/>
      <c r="C88" s="68"/>
      <c r="D88" s="68"/>
      <c r="E88" s="68" t="s">
        <v>19</v>
      </c>
      <c r="F88" s="68"/>
      <c r="G88" s="68"/>
      <c r="H88" s="68" t="s">
        <v>16</v>
      </c>
      <c r="I88" s="68"/>
      <c r="J88" s="68"/>
      <c r="K88" s="68"/>
      <c r="L88" s="68" t="s">
        <v>17</v>
      </c>
      <c r="M88" s="68"/>
    </row>
    <row r="89" spans="1:28" ht="102" customHeight="1">
      <c r="A89" s="68"/>
      <c r="B89" s="68"/>
      <c r="C89" s="68"/>
      <c r="D89" s="68"/>
      <c r="E89" s="68"/>
      <c r="F89" s="68"/>
      <c r="G89" s="68"/>
      <c r="H89" s="68"/>
      <c r="I89" s="68"/>
      <c r="J89" s="68"/>
      <c r="K89" s="68"/>
      <c r="L89" s="68"/>
      <c r="M89" s="68"/>
    </row>
    <row r="90" spans="1:28" ht="28.9" customHeight="1">
      <c r="A90" s="68" t="s">
        <v>116</v>
      </c>
      <c r="B90" s="68"/>
      <c r="C90" s="68"/>
      <c r="D90" s="68"/>
      <c r="E90" s="68"/>
      <c r="F90" s="68"/>
      <c r="G90" s="68"/>
      <c r="H90" s="68"/>
      <c r="I90" s="68"/>
      <c r="J90" s="68"/>
      <c r="K90" s="68"/>
      <c r="L90" s="68"/>
      <c r="M90" s="68"/>
      <c r="R90" s="28"/>
      <c r="S90" s="29"/>
      <c r="T90" s="28"/>
      <c r="U90" s="28"/>
      <c r="V90" s="28"/>
      <c r="W90" s="29"/>
      <c r="X90" s="28"/>
      <c r="Y90" s="28"/>
      <c r="Z90" s="28"/>
      <c r="AA90" s="29"/>
      <c r="AB90" s="28">
        <v>4945130400</v>
      </c>
    </row>
    <row r="91" spans="1:28">
      <c r="R91" s="28"/>
      <c r="S91" s="29"/>
      <c r="T91" s="28"/>
      <c r="U91" s="28"/>
      <c r="V91" s="28"/>
      <c r="W91" s="29"/>
      <c r="X91" s="28"/>
      <c r="Y91" s="28"/>
      <c r="Z91" s="28"/>
      <c r="AA91" s="29"/>
      <c r="AB91" s="28">
        <v>494513040</v>
      </c>
    </row>
    <row r="92" spans="1:28">
      <c r="R92" s="28"/>
      <c r="S92" s="29"/>
      <c r="T92" s="28"/>
      <c r="U92" s="28"/>
      <c r="V92" s="28"/>
      <c r="W92" s="29"/>
      <c r="X92" s="28"/>
      <c r="Y92" s="28"/>
      <c r="Z92" s="28"/>
      <c r="AA92" s="29"/>
      <c r="AB92" s="28">
        <v>5439643440</v>
      </c>
    </row>
    <row r="93" spans="1:28">
      <c r="I93" s="42"/>
      <c r="J93" s="30"/>
      <c r="K93" s="30"/>
      <c r="L93" s="30"/>
      <c r="M93" s="30"/>
      <c r="N93" s="28"/>
      <c r="O93" s="28"/>
      <c r="P93" s="28"/>
      <c r="Q93" s="28"/>
      <c r="R93" s="28"/>
      <c r="S93" s="29"/>
      <c r="T93" s="28"/>
      <c r="U93" s="28"/>
      <c r="V93" s="28"/>
      <c r="W93" s="29"/>
    </row>
  </sheetData>
  <mergeCells count="33">
    <mergeCell ref="A90:C90"/>
    <mergeCell ref="E90:G90"/>
    <mergeCell ref="H90:K90"/>
    <mergeCell ref="L90:M90"/>
    <mergeCell ref="A84:H84"/>
    <mergeCell ref="A85:H85"/>
    <mergeCell ref="A86:H86"/>
    <mergeCell ref="A87:C88"/>
    <mergeCell ref="D87:D90"/>
    <mergeCell ref="E87:M87"/>
    <mergeCell ref="E88:G88"/>
    <mergeCell ref="H88:K88"/>
    <mergeCell ref="L88:M88"/>
    <mergeCell ref="A89:C89"/>
    <mergeCell ref="E89:G89"/>
    <mergeCell ref="H89:K89"/>
    <mergeCell ref="L89:M89"/>
    <mergeCell ref="O1:S1"/>
    <mergeCell ref="G2:G3"/>
    <mergeCell ref="H2:H3"/>
    <mergeCell ref="I2:I3"/>
    <mergeCell ref="J2:K2"/>
    <mergeCell ref="L2:L3"/>
    <mergeCell ref="U1:W1"/>
    <mergeCell ref="Y1:AA1"/>
    <mergeCell ref="A2:A3"/>
    <mergeCell ref="B2:B3"/>
    <mergeCell ref="C2:C3"/>
    <mergeCell ref="D2:D3"/>
    <mergeCell ref="E2:E3"/>
    <mergeCell ref="F2:F3"/>
    <mergeCell ref="A1:M1"/>
    <mergeCell ref="M2:M3"/>
  </mergeCells>
  <phoneticPr fontId="12" type="noConversion"/>
  <hyperlinks>
    <hyperlink ref="D71" r:id="rId1" tooltip="Total Acid Number (TAN) 0.1 mg/g KOH | 75g" display="https://dr-khouzami-icp.de/total-acid-number-tan-0-1-mg-g-koh-75g.html"/>
    <hyperlink ref="D72" r:id="rId2" tooltip="Total Acid Number (TAN) 1.0 mg/g KOH | 75g" display="https://dr-khouzami-icp.de/total-acid-number-tan-1-0-mg-g-koh-75g.html"/>
  </hyperlinks>
  <pageMargins left="1.18" right="0.59" top="0.78" bottom="0.78" header="0.3" footer="0.3"/>
  <pageSetup paperSize="9" scale="55" orientation="landscape" r:id="rId3"/>
  <headerFooter differentFirst="1">
    <oddHeader>&amp;C&amp;"Times New Roman,Regular"&amp;12&amp;P</oddHeader>
  </headerFooter>
  <rowBreaks count="8" manualBreakCount="8">
    <brk id="12" max="27" man="1"/>
    <brk id="23" max="16383" man="1"/>
    <brk id="33" max="16383" man="1"/>
    <brk id="42" max="16383" man="1"/>
    <brk id="52" max="16383" man="1"/>
    <brk id="60" max="16383" man="1"/>
    <brk id="71" max="16383" man="1"/>
    <brk id="81" max="16383" man="1"/>
  </rowBreaks>
  <colBreaks count="1" manualBreakCount="1">
    <brk id="1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tabSelected="1" topLeftCell="A54" zoomScale="80" zoomScaleNormal="80" zoomScalePageLayoutView="75" workbookViewId="0">
      <selection activeCell="A65" sqref="A65:N65"/>
    </sheetView>
  </sheetViews>
  <sheetFormatPr defaultColWidth="9.140625" defaultRowHeight="16.5"/>
  <cols>
    <col min="1" max="1" width="6.5703125" style="27" customWidth="1"/>
    <col min="2" max="2" width="13.7109375" style="27" hidden="1" customWidth="1"/>
    <col min="3" max="3" width="29" style="40" customWidth="1"/>
    <col min="4" max="4" width="1.85546875" style="27" hidden="1" customWidth="1"/>
    <col min="5" max="5" width="45.85546875" style="40" customWidth="1"/>
    <col min="6" max="6" width="14" style="27" hidden="1" customWidth="1"/>
    <col min="7" max="8" width="7.28515625" style="27" customWidth="1"/>
    <col min="9" max="9" width="11.140625" style="27" customWidth="1"/>
    <col min="10" max="10" width="15.5703125" style="40" customWidth="1"/>
    <col min="11" max="11" width="12.7109375" style="41" customWidth="1"/>
    <col min="12" max="12" width="15.42578125" style="41" bestFit="1" customWidth="1"/>
    <col min="13" max="13" width="16.5703125" style="27" customWidth="1"/>
    <col min="14" max="14" width="48.42578125" style="40" customWidth="1"/>
    <col min="15" max="16384" width="9.140625" style="17"/>
  </cols>
  <sheetData>
    <row r="1" spans="1:14" ht="66.599999999999994" customHeight="1">
      <c r="A1" s="74" t="s">
        <v>303</v>
      </c>
      <c r="B1" s="74"/>
      <c r="C1" s="74"/>
      <c r="D1" s="74"/>
      <c r="E1" s="74"/>
      <c r="F1" s="74"/>
      <c r="G1" s="74"/>
      <c r="H1" s="74"/>
      <c r="I1" s="74"/>
      <c r="J1" s="74"/>
      <c r="K1" s="74"/>
      <c r="L1" s="74"/>
      <c r="M1" s="74"/>
      <c r="N1" s="74"/>
    </row>
    <row r="2" spans="1:14" s="19" customFormat="1" ht="36" customHeight="1">
      <c r="A2" s="68" t="s">
        <v>1</v>
      </c>
      <c r="B2" s="68" t="s">
        <v>131</v>
      </c>
      <c r="C2" s="68" t="s">
        <v>2</v>
      </c>
      <c r="D2" s="77" t="s">
        <v>197</v>
      </c>
      <c r="E2" s="68" t="s">
        <v>197</v>
      </c>
      <c r="F2" s="57"/>
      <c r="G2" s="68" t="s">
        <v>4</v>
      </c>
      <c r="H2" s="68" t="s">
        <v>5</v>
      </c>
      <c r="I2" s="68" t="s">
        <v>320</v>
      </c>
      <c r="J2" s="68" t="s">
        <v>321</v>
      </c>
      <c r="K2" s="68" t="s">
        <v>7</v>
      </c>
      <c r="L2" s="68" t="s">
        <v>8</v>
      </c>
      <c r="M2" s="75" t="s">
        <v>9</v>
      </c>
      <c r="N2" s="68" t="s">
        <v>89</v>
      </c>
    </row>
    <row r="3" spans="1:14" s="19" customFormat="1">
      <c r="A3" s="68"/>
      <c r="B3" s="68"/>
      <c r="C3" s="68"/>
      <c r="D3" s="77"/>
      <c r="E3" s="68"/>
      <c r="F3" s="57"/>
      <c r="G3" s="68"/>
      <c r="H3" s="68"/>
      <c r="I3" s="68"/>
      <c r="J3" s="68"/>
      <c r="K3" s="68"/>
      <c r="L3" s="68"/>
      <c r="M3" s="76"/>
      <c r="N3" s="68"/>
    </row>
    <row r="4" spans="1:14" ht="71.25" customHeight="1">
      <c r="A4" s="5">
        <v>1</v>
      </c>
      <c r="B4" s="3">
        <v>16106721</v>
      </c>
      <c r="C4" s="7" t="s">
        <v>202</v>
      </c>
      <c r="D4" s="11" t="s">
        <v>201</v>
      </c>
      <c r="E4" s="7" t="str">
        <f t="shared" ref="E4:E35" si="0">D4&amp;"
Nhà sản xuất: "&amp;F4&amp;" hoặc tương đương"</f>
        <v>Mã: 1007161000
Đóng gói: chai 1 lít
Nhà sản xuất: Merck hoặc tương đương</v>
      </c>
      <c r="F4" s="11" t="s">
        <v>304</v>
      </c>
      <c r="G4" s="9">
        <v>4</v>
      </c>
      <c r="H4" s="8" t="s">
        <v>20</v>
      </c>
      <c r="I4" s="8"/>
      <c r="J4" s="10"/>
      <c r="K4" s="20"/>
      <c r="L4" s="20"/>
      <c r="M4" s="5" t="s">
        <v>200</v>
      </c>
      <c r="N4" s="48"/>
    </row>
    <row r="5" spans="1:14" ht="93" customHeight="1">
      <c r="A5" s="5">
        <v>2</v>
      </c>
      <c r="B5" s="3">
        <v>16166729</v>
      </c>
      <c r="C5" s="7" t="s">
        <v>251</v>
      </c>
      <c r="D5" s="11" t="s">
        <v>205</v>
      </c>
      <c r="E5" s="7" t="str">
        <f t="shared" si="0"/>
        <v>Mã: 1117-29
Đóng gói: chai 200ml
Nhà sản xuất: Hach hoặc tương đương</v>
      </c>
      <c r="F5" s="11" t="s">
        <v>305</v>
      </c>
      <c r="G5" s="46">
        <v>3</v>
      </c>
      <c r="H5" s="8" t="s">
        <v>20</v>
      </c>
      <c r="I5" s="8"/>
      <c r="J5" s="10"/>
      <c r="K5" s="20"/>
      <c r="L5" s="20"/>
      <c r="M5" s="5" t="s">
        <v>200</v>
      </c>
      <c r="N5" s="49" t="s">
        <v>316</v>
      </c>
    </row>
    <row r="6" spans="1:14" ht="93.75" customHeight="1">
      <c r="A6" s="5">
        <v>3</v>
      </c>
      <c r="B6" s="13">
        <v>16166613</v>
      </c>
      <c r="C6" s="7" t="s">
        <v>203</v>
      </c>
      <c r="D6" s="11" t="s">
        <v>204</v>
      </c>
      <c r="E6" s="7" t="str">
        <f t="shared" si="0"/>
        <v>Mã: A-85.142.500
Đóng gói: chai 250ml
Nhà sản xuất: Swan hoặc tương đương</v>
      </c>
      <c r="F6" s="11" t="s">
        <v>306</v>
      </c>
      <c r="G6" s="9">
        <v>5</v>
      </c>
      <c r="H6" s="8" t="s">
        <v>80</v>
      </c>
      <c r="I6" s="8"/>
      <c r="J6" s="10"/>
      <c r="K6" s="20"/>
      <c r="L6" s="20"/>
      <c r="M6" s="5" t="s">
        <v>200</v>
      </c>
      <c r="N6" s="49" t="s">
        <v>317</v>
      </c>
    </row>
    <row r="7" spans="1:14" ht="204" customHeight="1">
      <c r="A7" s="5">
        <v>4</v>
      </c>
      <c r="B7" s="13">
        <v>16166142</v>
      </c>
      <c r="C7" s="7" t="s">
        <v>206</v>
      </c>
      <c r="D7" s="11" t="s">
        <v>207</v>
      </c>
      <c r="E7" s="7" t="str">
        <f t="shared" si="0"/>
        <v>Mã: A-85.420.860
 1 mã đặt hàng gồm 3 bộ Oxycon On-line Silitrace sử dụng trong 3 tháng bao gồm: Thuốc thử 1a, 1b, 2, 3, 4a, 4b
Nhà sản xuất: Swan hoặc tương đương</v>
      </c>
      <c r="F7" s="11" t="s">
        <v>306</v>
      </c>
      <c r="G7" s="9">
        <v>10</v>
      </c>
      <c r="H7" s="8" t="s">
        <v>81</v>
      </c>
      <c r="I7" s="8"/>
      <c r="J7" s="10"/>
      <c r="K7" s="20"/>
      <c r="L7" s="20"/>
      <c r="M7" s="5" t="s">
        <v>200</v>
      </c>
      <c r="N7" s="58" t="s">
        <v>318</v>
      </c>
    </row>
    <row r="8" spans="1:14" ht="79.5" customHeight="1">
      <c r="A8" s="5">
        <v>5</v>
      </c>
      <c r="B8" s="13">
        <v>16166530</v>
      </c>
      <c r="C8" s="7" t="s">
        <v>208</v>
      </c>
      <c r="D8" s="11" t="s">
        <v>259</v>
      </c>
      <c r="E8" s="7" t="str">
        <f t="shared" si="0"/>
        <v>Mã: 1.09407.1000
Đóng gói: chai 1 lít
Nhà sản xuất: Merck hoặc tương đương</v>
      </c>
      <c r="F8" s="11" t="s">
        <v>304</v>
      </c>
      <c r="G8" s="9">
        <v>4</v>
      </c>
      <c r="H8" s="8" t="s">
        <v>20</v>
      </c>
      <c r="I8" s="8"/>
      <c r="J8" s="10"/>
      <c r="K8" s="20"/>
      <c r="L8" s="20"/>
      <c r="M8" s="5" t="s">
        <v>200</v>
      </c>
      <c r="N8" s="49" t="s">
        <v>316</v>
      </c>
    </row>
    <row r="9" spans="1:14" ht="85.5" customHeight="1">
      <c r="A9" s="5">
        <v>6</v>
      </c>
      <c r="B9" s="13">
        <v>16166211</v>
      </c>
      <c r="C9" s="7" t="s">
        <v>209</v>
      </c>
      <c r="D9" s="11" t="s">
        <v>210</v>
      </c>
      <c r="E9" s="7" t="str">
        <f t="shared" si="0"/>
        <v>Mã: CON5-25-500ML
Đóng gói: chai 500ml
Nhà sản xuất: Inorganic Ventures hoặc tương đương</v>
      </c>
      <c r="F9" s="11" t="s">
        <v>307</v>
      </c>
      <c r="G9" s="9">
        <v>2</v>
      </c>
      <c r="H9" s="8" t="s">
        <v>80</v>
      </c>
      <c r="I9" s="8"/>
      <c r="J9" s="10"/>
      <c r="K9" s="20"/>
      <c r="L9" s="20"/>
      <c r="M9" s="5" t="s">
        <v>200</v>
      </c>
      <c r="N9" s="48" t="s">
        <v>316</v>
      </c>
    </row>
    <row r="10" spans="1:14" ht="207.75" customHeight="1">
      <c r="A10" s="5">
        <v>7</v>
      </c>
      <c r="B10" s="3">
        <v>16166013</v>
      </c>
      <c r="C10" s="7" t="s">
        <v>211</v>
      </c>
      <c r="D10" s="11" t="s">
        <v>214</v>
      </c>
      <c r="E10" s="7" t="str">
        <f t="shared" si="0"/>
        <v>Mã: Q-11365-I-10
Đóng gói: chai 500ml
Nhà sản xuất: NSI hoặc tương đương</v>
      </c>
      <c r="F10" s="11" t="s">
        <v>308</v>
      </c>
      <c r="G10" s="9">
        <v>4</v>
      </c>
      <c r="H10" s="8" t="s">
        <v>20</v>
      </c>
      <c r="I10" s="8"/>
      <c r="J10" s="10"/>
      <c r="K10" s="20"/>
      <c r="L10" s="20"/>
      <c r="M10" s="5" t="s">
        <v>200</v>
      </c>
      <c r="N10" s="58" t="s">
        <v>318</v>
      </c>
    </row>
    <row r="11" spans="1:14" ht="199.5" customHeight="1">
      <c r="A11" s="5">
        <v>8</v>
      </c>
      <c r="B11" s="3">
        <v>16166750</v>
      </c>
      <c r="C11" s="7" t="s">
        <v>212</v>
      </c>
      <c r="D11" s="11" t="s">
        <v>213</v>
      </c>
      <c r="E11" s="7" t="str">
        <f t="shared" si="0"/>
        <v>Mã: Q-11359-I-10
Đóng gói: chai 500ml
Nhà sản xuất: NSI hoặc tương đương</v>
      </c>
      <c r="F11" s="11" t="s">
        <v>308</v>
      </c>
      <c r="G11" s="9">
        <v>4</v>
      </c>
      <c r="H11" s="8" t="s">
        <v>20</v>
      </c>
      <c r="I11" s="8"/>
      <c r="J11" s="10"/>
      <c r="K11" s="20"/>
      <c r="L11" s="20"/>
      <c r="M11" s="5" t="s">
        <v>200</v>
      </c>
      <c r="N11" s="58" t="s">
        <v>318</v>
      </c>
    </row>
    <row r="12" spans="1:14" ht="210" customHeight="1">
      <c r="A12" s="5">
        <v>9</v>
      </c>
      <c r="B12" s="3">
        <v>16166550</v>
      </c>
      <c r="C12" s="7" t="s">
        <v>215</v>
      </c>
      <c r="D12" s="11" t="s">
        <v>216</v>
      </c>
      <c r="E12" s="7" t="str">
        <f t="shared" si="0"/>
        <v>Mã: QCI-187
Đóng gói: hộp 24 ống x 1,5ml
Nhà sản xuất: NSI hoặc tương đương</v>
      </c>
      <c r="F12" s="11" t="s">
        <v>308</v>
      </c>
      <c r="G12" s="9">
        <v>2</v>
      </c>
      <c r="H12" s="8" t="s">
        <v>81</v>
      </c>
      <c r="I12" s="8"/>
      <c r="J12" s="10"/>
      <c r="K12" s="20"/>
      <c r="L12" s="20"/>
      <c r="M12" s="5" t="s">
        <v>200</v>
      </c>
      <c r="N12" s="58" t="s">
        <v>318</v>
      </c>
    </row>
    <row r="13" spans="1:14" ht="55.5" customHeight="1">
      <c r="A13" s="5">
        <v>10</v>
      </c>
      <c r="B13" s="43">
        <v>16166110</v>
      </c>
      <c r="C13" s="7" t="s">
        <v>198</v>
      </c>
      <c r="D13" s="3" t="s">
        <v>260</v>
      </c>
      <c r="E13" s="7" t="str">
        <f t="shared" si="0"/>
        <v>Cat No. 21055-69
Nhà sản xuất: Hach hoặc tương đương</v>
      </c>
      <c r="F13" s="11" t="s">
        <v>305</v>
      </c>
      <c r="G13" s="8">
        <v>3</v>
      </c>
      <c r="H13" s="8" t="s">
        <v>78</v>
      </c>
      <c r="I13" s="8"/>
      <c r="J13" s="11"/>
      <c r="K13" s="20"/>
      <c r="L13" s="20"/>
      <c r="M13" s="5" t="s">
        <v>200</v>
      </c>
      <c r="N13" s="49"/>
    </row>
    <row r="14" spans="1:14" ht="81.75" customHeight="1">
      <c r="A14" s="5">
        <v>11</v>
      </c>
      <c r="B14" s="43">
        <v>16166910</v>
      </c>
      <c r="C14" s="7" t="s">
        <v>217</v>
      </c>
      <c r="D14" s="5" t="s">
        <v>261</v>
      </c>
      <c r="E14" s="7" t="str">
        <f t="shared" si="0"/>
        <v>Cat No. 1790-32
chai 100 mL
Nhà sản xuất: Hach hoặc tương đương</v>
      </c>
      <c r="F14" s="11" t="s">
        <v>305</v>
      </c>
      <c r="G14" s="8">
        <v>4</v>
      </c>
      <c r="H14" s="8" t="s">
        <v>20</v>
      </c>
      <c r="I14" s="8"/>
      <c r="J14" s="11"/>
      <c r="K14" s="20"/>
      <c r="L14" s="20"/>
      <c r="M14" s="5" t="s">
        <v>200</v>
      </c>
      <c r="N14" s="49"/>
    </row>
    <row r="15" spans="1:14" ht="78" customHeight="1">
      <c r="A15" s="5">
        <v>12</v>
      </c>
      <c r="B15" s="7">
        <v>16101041</v>
      </c>
      <c r="C15" s="7" t="s">
        <v>218</v>
      </c>
      <c r="D15" s="5" t="s">
        <v>262</v>
      </c>
      <c r="E15" s="7" t="str">
        <f t="shared" si="0"/>
        <v>Cat No. 22441-00
Đóng gói:  Set 100 tests
Nhà sản xuất: Hach hoặc tương đương</v>
      </c>
      <c r="F15" s="11" t="s">
        <v>305</v>
      </c>
      <c r="G15" s="9">
        <v>1</v>
      </c>
      <c r="H15" s="8" t="s">
        <v>78</v>
      </c>
      <c r="I15" s="8"/>
      <c r="J15" s="12"/>
      <c r="K15" s="20"/>
      <c r="L15" s="20"/>
      <c r="M15" s="5" t="s">
        <v>200</v>
      </c>
      <c r="N15" s="49"/>
    </row>
    <row r="16" spans="1:14" ht="124.5" customHeight="1">
      <c r="A16" s="5">
        <v>13</v>
      </c>
      <c r="B16" s="7">
        <v>16101113</v>
      </c>
      <c r="C16" s="7" t="s">
        <v>219</v>
      </c>
      <c r="D16" s="11" t="s">
        <v>263</v>
      </c>
      <c r="E16" s="7" t="str">
        <f t="shared" si="0"/>
        <v>Cat No. 23864-42 
Đóng gói: chai 100mL
Hạn sử dụng phải &gt; 5 tháng tính từ ngày giao
Nhà sản xuất: Hach hoặc tương đương</v>
      </c>
      <c r="F16" s="11" t="s">
        <v>305</v>
      </c>
      <c r="G16" s="9">
        <v>10</v>
      </c>
      <c r="H16" s="8" t="s">
        <v>20</v>
      </c>
      <c r="I16" s="8"/>
      <c r="J16" s="12"/>
      <c r="K16" s="20"/>
      <c r="L16" s="20"/>
      <c r="M16" s="5" t="s">
        <v>220</v>
      </c>
      <c r="N16" s="49" t="s">
        <v>316</v>
      </c>
    </row>
    <row r="17" spans="1:14" ht="75" customHeight="1">
      <c r="A17" s="5">
        <v>14</v>
      </c>
      <c r="B17" s="7">
        <v>16101827</v>
      </c>
      <c r="C17" s="7" t="s">
        <v>221</v>
      </c>
      <c r="D17" s="11" t="s">
        <v>264</v>
      </c>
      <c r="E17" s="7" t="str">
        <f t="shared" si="0"/>
        <v>Cat No. 2301-66
Đóng gói: 50/pkg
Nhà sản xuất: Hach hoặc tương đương</v>
      </c>
      <c r="F17" s="11" t="s">
        <v>305</v>
      </c>
      <c r="G17" s="9">
        <v>30</v>
      </c>
      <c r="H17" s="8" t="s">
        <v>85</v>
      </c>
      <c r="I17" s="8"/>
      <c r="J17" s="12"/>
      <c r="K17" s="20"/>
      <c r="L17" s="20"/>
      <c r="M17" s="5" t="s">
        <v>200</v>
      </c>
      <c r="N17" s="49" t="s">
        <v>316</v>
      </c>
    </row>
    <row r="18" spans="1:14" ht="80.25" customHeight="1">
      <c r="A18" s="5">
        <v>15</v>
      </c>
      <c r="B18" s="7" t="s">
        <v>124</v>
      </c>
      <c r="C18" s="52" t="s">
        <v>222</v>
      </c>
      <c r="D18" s="54" t="s">
        <v>265</v>
      </c>
      <c r="E18" s="7" t="str">
        <f t="shared" si="0"/>
        <v>Cat No. 23199-00
Đóng gói:  set 100 tests
Nhà sản xuất: Hach hoặc tương đương</v>
      </c>
      <c r="F18" s="11" t="s">
        <v>305</v>
      </c>
      <c r="G18" s="9">
        <v>3</v>
      </c>
      <c r="H18" s="8" t="s">
        <v>78</v>
      </c>
      <c r="I18" s="8"/>
      <c r="J18" s="12"/>
      <c r="K18" s="20"/>
      <c r="L18" s="20"/>
      <c r="M18" s="5" t="s">
        <v>200</v>
      </c>
      <c r="N18" s="49" t="s">
        <v>316</v>
      </c>
    </row>
    <row r="19" spans="1:14" ht="114" customHeight="1">
      <c r="A19" s="5">
        <v>16</v>
      </c>
      <c r="B19" s="3">
        <v>17187052</v>
      </c>
      <c r="C19" s="52" t="s">
        <v>223</v>
      </c>
      <c r="D19" s="55" t="s">
        <v>266</v>
      </c>
      <c r="E19" s="7" t="str">
        <f t="shared" si="0"/>
        <v>Cat No. 26033-00 
Đóng gói:  set 100 tests
Nhà sản xuất: Hach hoặc tương đương</v>
      </c>
      <c r="F19" s="11" t="s">
        <v>305</v>
      </c>
      <c r="G19" s="8">
        <v>1</v>
      </c>
      <c r="H19" s="8" t="s">
        <v>78</v>
      </c>
      <c r="I19" s="8"/>
      <c r="J19" s="11"/>
      <c r="K19" s="20"/>
      <c r="L19" s="20"/>
      <c r="M19" s="5" t="s">
        <v>200</v>
      </c>
      <c r="N19" s="58" t="s">
        <v>319</v>
      </c>
    </row>
    <row r="20" spans="1:14" ht="81.75" customHeight="1">
      <c r="A20" s="5">
        <v>17</v>
      </c>
      <c r="B20" s="3">
        <v>16166617</v>
      </c>
      <c r="C20" s="52" t="s">
        <v>224</v>
      </c>
      <c r="D20" s="55" t="s">
        <v>267</v>
      </c>
      <c r="E20" s="7" t="str">
        <f t="shared" si="0"/>
        <v>Cat No. 26517-00
Đóng gói:  set 50 tests
Nhà sản xuất: Hach hoặc tương đương</v>
      </c>
      <c r="F20" s="11" t="s">
        <v>305</v>
      </c>
      <c r="G20" s="8">
        <v>1</v>
      </c>
      <c r="H20" s="8" t="s">
        <v>78</v>
      </c>
      <c r="I20" s="8"/>
      <c r="J20" s="11"/>
      <c r="K20" s="20"/>
      <c r="L20" s="20"/>
      <c r="M20" s="5" t="s">
        <v>200</v>
      </c>
      <c r="N20" s="49"/>
    </row>
    <row r="21" spans="1:14" ht="96.75" customHeight="1">
      <c r="A21" s="5">
        <v>18</v>
      </c>
      <c r="B21" s="3">
        <v>16166620</v>
      </c>
      <c r="C21" s="52" t="s">
        <v>225</v>
      </c>
      <c r="D21" s="55" t="s">
        <v>268</v>
      </c>
      <c r="E21" s="7" t="str">
        <f t="shared" si="0"/>
        <v xml:space="preserve"> Cat No. 26516-00 
Đóng gói: set 50 tests
Nhà sản xuất: Hach hoặc tương đương</v>
      </c>
      <c r="F21" s="11" t="s">
        <v>305</v>
      </c>
      <c r="G21" s="8">
        <v>1</v>
      </c>
      <c r="H21" s="8" t="s">
        <v>78</v>
      </c>
      <c r="I21" s="8"/>
      <c r="J21" s="11"/>
      <c r="K21" s="20"/>
      <c r="L21" s="20"/>
      <c r="M21" s="5" t="s">
        <v>200</v>
      </c>
      <c r="N21" s="59" t="s">
        <v>319</v>
      </c>
    </row>
    <row r="22" spans="1:14" ht="68.25" customHeight="1">
      <c r="A22" s="5">
        <v>19</v>
      </c>
      <c r="B22" s="3">
        <v>16101475</v>
      </c>
      <c r="C22" s="56" t="s">
        <v>226</v>
      </c>
      <c r="D22" s="55" t="s">
        <v>269</v>
      </c>
      <c r="E22" s="7" t="str">
        <f t="shared" si="0"/>
        <v>Cat No. 21061-69
Đóng gói: 100/pkg
Nhà sản xuất: Hach hoặc tương đương</v>
      </c>
      <c r="F22" s="11" t="s">
        <v>305</v>
      </c>
      <c r="G22" s="8">
        <v>2</v>
      </c>
      <c r="H22" s="8" t="s">
        <v>78</v>
      </c>
      <c r="I22" s="8"/>
      <c r="J22" s="11"/>
      <c r="K22" s="20"/>
      <c r="L22" s="20"/>
      <c r="M22" s="5" t="s">
        <v>200</v>
      </c>
      <c r="N22" s="49"/>
    </row>
    <row r="23" spans="1:14" ht="78.75" customHeight="1">
      <c r="A23" s="5">
        <v>20</v>
      </c>
      <c r="B23" s="3">
        <v>16100028</v>
      </c>
      <c r="C23" s="56" t="s">
        <v>227</v>
      </c>
      <c r="D23" s="55" t="s">
        <v>270</v>
      </c>
      <c r="E23" s="7" t="str">
        <f t="shared" si="0"/>
        <v>Cat No. 21071-69 
Đóng gói: 100/pkg
Nhà sản xuất: Hach hoặc tương đương</v>
      </c>
      <c r="F23" s="11" t="s">
        <v>305</v>
      </c>
      <c r="G23" s="8">
        <v>1</v>
      </c>
      <c r="H23" s="8" t="s">
        <v>78</v>
      </c>
      <c r="I23" s="8"/>
      <c r="J23" s="11"/>
      <c r="K23" s="20"/>
      <c r="L23" s="20"/>
      <c r="M23" s="5" t="s">
        <v>200</v>
      </c>
      <c r="N23" s="49"/>
    </row>
    <row r="24" spans="1:14" ht="82.5" customHeight="1">
      <c r="A24" s="5">
        <v>21</v>
      </c>
      <c r="B24" s="11">
        <v>16166651</v>
      </c>
      <c r="C24" s="52" t="s">
        <v>230</v>
      </c>
      <c r="D24" s="54" t="s">
        <v>271</v>
      </c>
      <c r="E24" s="7" t="str">
        <f t="shared" si="0"/>
        <v>Cat No. 21067-69 
Đóng gói: 100/pkg
Nhà sản xuất: Hach hoặc tương đương</v>
      </c>
      <c r="F24" s="11" t="s">
        <v>305</v>
      </c>
      <c r="G24" s="8">
        <v>1</v>
      </c>
      <c r="H24" s="8" t="s">
        <v>78</v>
      </c>
      <c r="I24" s="8"/>
      <c r="J24" s="12"/>
      <c r="K24" s="20"/>
      <c r="L24" s="20"/>
      <c r="M24" s="5" t="s">
        <v>200</v>
      </c>
      <c r="N24" s="49"/>
    </row>
    <row r="25" spans="1:14" ht="82.5" customHeight="1">
      <c r="A25" s="5">
        <v>22</v>
      </c>
      <c r="B25" s="3">
        <v>16126678</v>
      </c>
      <c r="C25" s="52" t="s">
        <v>228</v>
      </c>
      <c r="D25" s="54" t="s">
        <v>272</v>
      </c>
      <c r="E25" s="7" t="str">
        <f t="shared" si="0"/>
        <v>Cat No. 22445-00   
Đóng gói:  set 100 tests
Nhà sản xuất: Hach hoặc tương đương</v>
      </c>
      <c r="F25" s="11" t="s">
        <v>305</v>
      </c>
      <c r="G25" s="8">
        <v>1</v>
      </c>
      <c r="H25" s="8" t="s">
        <v>78</v>
      </c>
      <c r="I25" s="8"/>
      <c r="J25" s="12"/>
      <c r="K25" s="20"/>
      <c r="L25" s="20"/>
      <c r="M25" s="5" t="s">
        <v>200</v>
      </c>
      <c r="N25" s="49"/>
    </row>
    <row r="26" spans="1:14" ht="102" customHeight="1">
      <c r="A26" s="5">
        <v>23</v>
      </c>
      <c r="B26" s="3" t="s">
        <v>124</v>
      </c>
      <c r="C26" s="7" t="s">
        <v>229</v>
      </c>
      <c r="D26" s="11" t="s">
        <v>273</v>
      </c>
      <c r="E26" s="7" t="str">
        <f t="shared" si="0"/>
        <v>Cat No. 24582-00 
Đóng gói:  set 250 tests 
Nhà sản xuất: Hach hoặc tương đương</v>
      </c>
      <c r="F26" s="11" t="s">
        <v>305</v>
      </c>
      <c r="G26" s="8">
        <v>2</v>
      </c>
      <c r="H26" s="8" t="s">
        <v>78</v>
      </c>
      <c r="I26" s="8"/>
      <c r="J26" s="12"/>
      <c r="K26" s="20"/>
      <c r="L26" s="20"/>
      <c r="M26" s="5" t="s">
        <v>200</v>
      </c>
      <c r="N26" s="49" t="s">
        <v>319</v>
      </c>
    </row>
    <row r="27" spans="1:14" ht="82.5" customHeight="1">
      <c r="A27" s="5">
        <v>24</v>
      </c>
      <c r="B27" s="3">
        <v>16101265</v>
      </c>
      <c r="C27" s="7" t="s">
        <v>232</v>
      </c>
      <c r="D27" s="11" t="s">
        <v>275</v>
      </c>
      <c r="E27" s="7" t="str">
        <f t="shared" si="0"/>
        <v>Mã: TNT821
Đóng gói:  set 25 tests
Nhà sản xuất: Hach hoặc tương đương</v>
      </c>
      <c r="F27" s="11" t="s">
        <v>305</v>
      </c>
      <c r="G27" s="44">
        <v>1</v>
      </c>
      <c r="H27" s="8" t="s">
        <v>78</v>
      </c>
      <c r="I27" s="8"/>
      <c r="J27" s="12"/>
      <c r="K27" s="20"/>
      <c r="L27" s="20"/>
      <c r="M27" s="5" t="s">
        <v>200</v>
      </c>
      <c r="N27" s="49"/>
    </row>
    <row r="28" spans="1:14" ht="104.25" customHeight="1">
      <c r="A28" s="5">
        <v>25</v>
      </c>
      <c r="B28" s="47">
        <v>16101423</v>
      </c>
      <c r="C28" s="7" t="s">
        <v>231</v>
      </c>
      <c r="D28" s="11" t="s">
        <v>274</v>
      </c>
      <c r="E28" s="7" t="str">
        <f t="shared" si="0"/>
        <v>Cat No. 26722-45
Đóng gói:  hộp 50 vials
Nhà sản xuất: Hach hoặc tương đương</v>
      </c>
      <c r="F28" s="11" t="s">
        <v>305</v>
      </c>
      <c r="G28" s="44">
        <v>1</v>
      </c>
      <c r="H28" s="8" t="s">
        <v>78</v>
      </c>
      <c r="I28" s="8"/>
      <c r="J28" s="12"/>
      <c r="K28" s="20"/>
      <c r="L28" s="20"/>
      <c r="M28" s="5" t="s">
        <v>200</v>
      </c>
      <c r="N28" s="49" t="s">
        <v>319</v>
      </c>
    </row>
    <row r="29" spans="1:14" ht="75.75" customHeight="1">
      <c r="A29" s="5">
        <v>26</v>
      </c>
      <c r="B29" s="3"/>
      <c r="C29" s="7" t="s">
        <v>233</v>
      </c>
      <c r="D29" s="11" t="s">
        <v>277</v>
      </c>
      <c r="E29" s="7" t="str">
        <f t="shared" si="0"/>
        <v>Mã: 1049361000
Đóng gói: 1kg/hộp 
Nhà sản xuất: Merck hoặc tương đương</v>
      </c>
      <c r="F29" s="11" t="s">
        <v>304</v>
      </c>
      <c r="G29" s="8">
        <v>1</v>
      </c>
      <c r="H29" s="8" t="s">
        <v>20</v>
      </c>
      <c r="I29" s="8"/>
      <c r="J29" s="12"/>
      <c r="K29" s="20"/>
      <c r="L29" s="20"/>
      <c r="M29" s="5" t="s">
        <v>200</v>
      </c>
      <c r="N29" s="49"/>
    </row>
    <row r="30" spans="1:14" ht="198.75" customHeight="1">
      <c r="A30" s="5">
        <v>27</v>
      </c>
      <c r="B30" s="3">
        <v>16166308</v>
      </c>
      <c r="C30" s="7" t="s">
        <v>234</v>
      </c>
      <c r="D30" s="11" t="s">
        <v>276</v>
      </c>
      <c r="E30" s="7" t="str">
        <f t="shared" si="0"/>
        <v>Mã: GFS 8215
Đóng gói: 250 ML/chai gồm chuẩn &lt;0,1; 20, 200, 1000, 4000 NTU
Nhà sản xuất: GFS hoặc tương đương</v>
      </c>
      <c r="F30" s="11" t="s">
        <v>309</v>
      </c>
      <c r="G30" s="8">
        <v>1</v>
      </c>
      <c r="H30" s="8" t="s">
        <v>78</v>
      </c>
      <c r="I30" s="8"/>
      <c r="J30" s="12"/>
      <c r="K30" s="20"/>
      <c r="L30" s="20"/>
      <c r="M30" s="5" t="s">
        <v>200</v>
      </c>
      <c r="N30" s="58" t="s">
        <v>318</v>
      </c>
    </row>
    <row r="31" spans="1:14" ht="86.25" customHeight="1">
      <c r="A31" s="5">
        <v>28</v>
      </c>
      <c r="B31" s="3">
        <v>16106315</v>
      </c>
      <c r="C31" s="7" t="s">
        <v>235</v>
      </c>
      <c r="D31" s="11" t="s">
        <v>278</v>
      </c>
      <c r="E31" s="7" t="str">
        <f t="shared" si="0"/>
        <v>Mã: KOH01F
Đóng gói: Chai 1 lít
Nhà sản xuất: Reagecon hoặc tương đương</v>
      </c>
      <c r="F31" s="11" t="s">
        <v>310</v>
      </c>
      <c r="G31" s="44">
        <v>2</v>
      </c>
      <c r="H31" s="8" t="s">
        <v>86</v>
      </c>
      <c r="I31" s="8"/>
      <c r="J31" s="12"/>
      <c r="K31" s="20"/>
      <c r="L31" s="20"/>
      <c r="M31" s="5" t="s">
        <v>200</v>
      </c>
      <c r="N31" s="49" t="s">
        <v>316</v>
      </c>
    </row>
    <row r="32" spans="1:14" ht="86.25" customHeight="1">
      <c r="A32" s="5">
        <v>29</v>
      </c>
      <c r="B32" s="3">
        <v>16166410</v>
      </c>
      <c r="C32" s="7" t="s">
        <v>236</v>
      </c>
      <c r="D32" s="11" t="s">
        <v>279</v>
      </c>
      <c r="E32" s="7" t="str">
        <f t="shared" si="0"/>
        <v>Mã: TANSOLVF
Chai 1 lít
Nhà sản xuất: Reagecon hoặc tương đương</v>
      </c>
      <c r="F32" s="11" t="s">
        <v>310</v>
      </c>
      <c r="G32" s="44">
        <v>4</v>
      </c>
      <c r="H32" s="8" t="s">
        <v>86</v>
      </c>
      <c r="I32" s="8"/>
      <c r="J32" s="12"/>
      <c r="K32" s="20"/>
      <c r="L32" s="20"/>
      <c r="M32" s="5" t="s">
        <v>200</v>
      </c>
      <c r="N32" s="49" t="s">
        <v>316</v>
      </c>
    </row>
    <row r="33" spans="1:14" ht="72.75" customHeight="1">
      <c r="A33" s="5">
        <v>30</v>
      </c>
      <c r="B33" s="3">
        <v>16166414</v>
      </c>
      <c r="C33" s="7" t="s">
        <v>237</v>
      </c>
      <c r="D33" s="11" t="s">
        <v>280</v>
      </c>
      <c r="E33" s="7" t="str">
        <f t="shared" si="0"/>
        <v>Mã: 9727-A30
Đóng gói: chai 200ml
Nhà sản xuất: Cannon hoặc tương đương</v>
      </c>
      <c r="F33" s="11" t="s">
        <v>311</v>
      </c>
      <c r="G33" s="44">
        <v>3</v>
      </c>
      <c r="H33" s="8" t="s">
        <v>79</v>
      </c>
      <c r="I33" s="8"/>
      <c r="J33" s="12"/>
      <c r="K33" s="20"/>
      <c r="L33" s="20"/>
      <c r="M33" s="5" t="s">
        <v>200</v>
      </c>
      <c r="N33" s="49" t="s">
        <v>316</v>
      </c>
    </row>
    <row r="34" spans="1:14" ht="82.5" customHeight="1">
      <c r="A34" s="5">
        <v>31</v>
      </c>
      <c r="B34" s="3">
        <v>16101497</v>
      </c>
      <c r="C34" s="7" t="s">
        <v>239</v>
      </c>
      <c r="D34" s="11" t="s">
        <v>281</v>
      </c>
      <c r="E34" s="7" t="str">
        <f t="shared" si="0"/>
        <v>Mã: 150-410-012
Đóng gói: chai 100g
Nhà sản xuất:  SCP Science-Analytichem hoặc tương đương</v>
      </c>
      <c r="F34" s="11" t="s">
        <v>312</v>
      </c>
      <c r="G34" s="44">
        <v>1</v>
      </c>
      <c r="H34" s="8" t="s">
        <v>83</v>
      </c>
      <c r="I34" s="8"/>
      <c r="J34" s="12"/>
      <c r="K34" s="20"/>
      <c r="L34" s="20"/>
      <c r="M34" s="5" t="s">
        <v>200</v>
      </c>
      <c r="N34" s="49" t="s">
        <v>316</v>
      </c>
    </row>
    <row r="35" spans="1:14" ht="87" customHeight="1">
      <c r="A35" s="5">
        <v>32</v>
      </c>
      <c r="B35" s="3">
        <v>16166800</v>
      </c>
      <c r="C35" s="7" t="s">
        <v>238</v>
      </c>
      <c r="D35" s="5" t="s">
        <v>282</v>
      </c>
      <c r="E35" s="7" t="str">
        <f t="shared" si="0"/>
        <v>Mã: 150-410-010
Đóng gói: chai 100g
Nhà sản xuất:  SCP Science-Analytichem hoặc tương đương</v>
      </c>
      <c r="F35" s="11" t="s">
        <v>312</v>
      </c>
      <c r="G35" s="44">
        <v>1</v>
      </c>
      <c r="H35" s="8" t="s">
        <v>83</v>
      </c>
      <c r="I35" s="8"/>
      <c r="J35" s="12"/>
      <c r="K35" s="20"/>
      <c r="L35" s="20"/>
      <c r="M35" s="5" t="s">
        <v>200</v>
      </c>
      <c r="N35" s="49" t="s">
        <v>316</v>
      </c>
    </row>
    <row r="36" spans="1:14" ht="91.5" customHeight="1">
      <c r="A36" s="5">
        <v>33</v>
      </c>
      <c r="B36" s="47">
        <v>16166032</v>
      </c>
      <c r="C36" s="7" t="s">
        <v>240</v>
      </c>
      <c r="D36" s="5" t="s">
        <v>283</v>
      </c>
      <c r="E36" s="7" t="str">
        <f t="shared" ref="E36:E54" si="1">D36&amp;"
Nhà sản xuất: "&amp;F36&amp;" hoặc tương đương"</f>
        <v>Mã: 150-410-003
Đóng gói: chai 100g
Nhà sản xuất:  SCP Science-Analytichem hoặc tương đương</v>
      </c>
      <c r="F36" s="11" t="s">
        <v>312</v>
      </c>
      <c r="G36" s="44">
        <v>1</v>
      </c>
      <c r="H36" s="8" t="s">
        <v>83</v>
      </c>
      <c r="I36" s="8"/>
      <c r="J36" s="12"/>
      <c r="K36" s="20"/>
      <c r="L36" s="20"/>
      <c r="M36" s="5" t="s">
        <v>200</v>
      </c>
      <c r="N36" s="49" t="s">
        <v>316</v>
      </c>
    </row>
    <row r="37" spans="1:14" ht="90.75" customHeight="1">
      <c r="A37" s="5">
        <v>34</v>
      </c>
      <c r="B37" s="3">
        <v>16166046</v>
      </c>
      <c r="C37" s="7" t="s">
        <v>284</v>
      </c>
      <c r="D37" s="11" t="s">
        <v>285</v>
      </c>
      <c r="E37" s="7" t="str">
        <f t="shared" si="1"/>
        <v>Mã:150-410-011
Đóng gói: chai 100g
Nhà sản xuất:  SCP Science-Analytichem hoặc tương đương</v>
      </c>
      <c r="F37" s="11" t="s">
        <v>312</v>
      </c>
      <c r="G37" s="44">
        <v>1</v>
      </c>
      <c r="H37" s="8" t="s">
        <v>83</v>
      </c>
      <c r="I37" s="8"/>
      <c r="J37" s="12"/>
      <c r="K37" s="20"/>
      <c r="L37" s="20"/>
      <c r="M37" s="5" t="s">
        <v>200</v>
      </c>
      <c r="N37" s="49" t="s">
        <v>316</v>
      </c>
    </row>
    <row r="38" spans="1:14" ht="90" customHeight="1">
      <c r="A38" s="5">
        <v>35</v>
      </c>
      <c r="B38" s="3">
        <v>16101034</v>
      </c>
      <c r="C38" s="7" t="s">
        <v>241</v>
      </c>
      <c r="D38" s="11" t="s">
        <v>286</v>
      </c>
      <c r="E38" s="7" t="str">
        <f t="shared" si="1"/>
        <v>Mã: 150-800-011
Đóng gói: chai 75g
Nhà sản xuất:  SCP Science-Analytichem hoặc tương đương</v>
      </c>
      <c r="F38" s="11" t="s">
        <v>312</v>
      </c>
      <c r="G38" s="44">
        <v>1</v>
      </c>
      <c r="H38" s="8" t="s">
        <v>83</v>
      </c>
      <c r="I38" s="8"/>
      <c r="J38" s="12"/>
      <c r="K38" s="20"/>
      <c r="L38" s="20"/>
      <c r="M38" s="5" t="s">
        <v>200</v>
      </c>
      <c r="N38" s="49" t="s">
        <v>316</v>
      </c>
    </row>
    <row r="39" spans="1:14" ht="72.75" customHeight="1">
      <c r="A39" s="5">
        <v>36</v>
      </c>
      <c r="B39" s="8"/>
      <c r="C39" s="53" t="s">
        <v>258</v>
      </c>
      <c r="D39" s="8" t="s">
        <v>287</v>
      </c>
      <c r="E39" s="7" t="str">
        <f t="shared" si="1"/>
        <v>Mã: 1099730001
Nhà sản xuất: Merck hoặc tương đương</v>
      </c>
      <c r="F39" s="11" t="s">
        <v>304</v>
      </c>
      <c r="G39" s="44">
        <v>4</v>
      </c>
      <c r="H39" s="8" t="s">
        <v>199</v>
      </c>
      <c r="I39" s="8"/>
      <c r="J39" s="12"/>
      <c r="K39" s="20"/>
      <c r="L39" s="20"/>
      <c r="M39" s="5" t="s">
        <v>200</v>
      </c>
      <c r="N39" s="49" t="s">
        <v>316</v>
      </c>
    </row>
    <row r="40" spans="1:14" ht="72.75" customHeight="1">
      <c r="A40" s="5">
        <v>37</v>
      </c>
      <c r="B40" s="3"/>
      <c r="C40" s="7" t="s">
        <v>242</v>
      </c>
      <c r="D40" s="11" t="s">
        <v>288</v>
      </c>
      <c r="E40" s="7" t="str">
        <f t="shared" si="1"/>
        <v>Mã: 2418634
Đóng gói: chai 50ml
Nhà sản xuất: Lovibond hoặc tương đương</v>
      </c>
      <c r="F40" s="11" t="s">
        <v>313</v>
      </c>
      <c r="G40" s="44">
        <v>2</v>
      </c>
      <c r="H40" s="8" t="s">
        <v>20</v>
      </c>
      <c r="I40" s="8"/>
      <c r="J40" s="11"/>
      <c r="K40" s="20"/>
      <c r="L40" s="20"/>
      <c r="M40" s="5" t="s">
        <v>200</v>
      </c>
      <c r="N40" s="49"/>
    </row>
    <row r="41" spans="1:14" ht="61.5" customHeight="1">
      <c r="A41" s="5">
        <v>38</v>
      </c>
      <c r="B41" s="3"/>
      <c r="C41" s="7" t="s">
        <v>243</v>
      </c>
      <c r="D41" s="11" t="s">
        <v>289</v>
      </c>
      <c r="E41" s="7" t="str">
        <f t="shared" si="1"/>
        <v>Mã: 2418642
Đóng gói: chai 50ml
Nhà sản xuất: Lovibond hoặc tương đương</v>
      </c>
      <c r="F41" s="11" t="s">
        <v>313</v>
      </c>
      <c r="G41" s="44">
        <v>3</v>
      </c>
      <c r="H41" s="8" t="s">
        <v>20</v>
      </c>
      <c r="I41" s="8"/>
      <c r="J41" s="12"/>
      <c r="K41" s="20"/>
      <c r="L41" s="20"/>
      <c r="M41" s="5" t="s">
        <v>200</v>
      </c>
      <c r="N41" s="49"/>
    </row>
    <row r="42" spans="1:14" ht="75" customHeight="1">
      <c r="A42" s="5">
        <v>39</v>
      </c>
      <c r="B42" s="3"/>
      <c r="C42" s="7" t="s">
        <v>249</v>
      </c>
      <c r="D42" s="11" t="s">
        <v>290</v>
      </c>
      <c r="E42" s="7" t="str">
        <f t="shared" si="1"/>
        <v>Mã: 1064041000
 Sodium chloride for analysis EMSURE® ACS, ISO, Reag. Ph Eur, chai 1kg
Nhà sản xuất: Merck hoặc tương đương</v>
      </c>
      <c r="F42" s="11" t="s">
        <v>304</v>
      </c>
      <c r="G42" s="44">
        <v>1</v>
      </c>
      <c r="H42" s="8" t="s">
        <v>20</v>
      </c>
      <c r="I42" s="8"/>
      <c r="J42" s="12"/>
      <c r="K42" s="20"/>
      <c r="L42" s="20"/>
      <c r="M42" s="5" t="s">
        <v>200</v>
      </c>
      <c r="N42" s="49" t="s">
        <v>316</v>
      </c>
    </row>
    <row r="43" spans="1:14" ht="88.5" customHeight="1">
      <c r="A43" s="5">
        <v>40</v>
      </c>
      <c r="B43" s="45"/>
      <c r="C43" s="51" t="s">
        <v>248</v>
      </c>
      <c r="D43" s="5" t="s">
        <v>291</v>
      </c>
      <c r="E43" s="7" t="str">
        <f t="shared" si="1"/>
        <v>Mã: 1072330100
ACS, Reag. Ph Eur
Đóng gói: chai 100g
Nhà sản xuất: Merck hoặc tương đương</v>
      </c>
      <c r="F43" s="11" t="s">
        <v>304</v>
      </c>
      <c r="G43" s="8">
        <v>1</v>
      </c>
      <c r="H43" s="8" t="s">
        <v>20</v>
      </c>
      <c r="I43" s="8"/>
      <c r="J43" s="12"/>
      <c r="K43" s="20"/>
      <c r="L43" s="20"/>
      <c r="M43" s="5" t="s">
        <v>200</v>
      </c>
      <c r="N43" s="49" t="s">
        <v>316</v>
      </c>
    </row>
    <row r="44" spans="1:14" ht="96" customHeight="1">
      <c r="A44" s="5">
        <v>41</v>
      </c>
      <c r="B44" s="3"/>
      <c r="C44" s="7" t="s">
        <v>250</v>
      </c>
      <c r="D44" s="11" t="s">
        <v>292</v>
      </c>
      <c r="E44" s="7" t="str">
        <f t="shared" si="1"/>
        <v>Mã: 1062020005
Reag. Ph Eur
Đóng gói: chai 5g
Nhà sản xuất: Merck hoặc tương đương</v>
      </c>
      <c r="F44" s="11" t="s">
        <v>304</v>
      </c>
      <c r="G44" s="44">
        <v>2</v>
      </c>
      <c r="H44" s="8" t="s">
        <v>20</v>
      </c>
      <c r="I44" s="8"/>
      <c r="J44" s="12"/>
      <c r="K44" s="20"/>
      <c r="L44" s="20"/>
      <c r="M44" s="5" t="s">
        <v>200</v>
      </c>
      <c r="N44" s="49" t="s">
        <v>316</v>
      </c>
    </row>
    <row r="45" spans="1:14" ht="85.5" customHeight="1">
      <c r="A45" s="5">
        <v>42</v>
      </c>
      <c r="B45" s="3"/>
      <c r="C45" s="7" t="s">
        <v>256</v>
      </c>
      <c r="D45" s="11" t="s">
        <v>293</v>
      </c>
      <c r="E45" s="7" t="str">
        <f t="shared" si="1"/>
        <v>Mã: 1099590001
Nhà sản xuất: Merck hoặc tương đương</v>
      </c>
      <c r="F45" s="11" t="s">
        <v>304</v>
      </c>
      <c r="G45" s="44">
        <v>4</v>
      </c>
      <c r="H45" s="8" t="s">
        <v>199</v>
      </c>
      <c r="I45" s="8"/>
      <c r="J45" s="12"/>
      <c r="K45" s="20"/>
      <c r="L45" s="20"/>
      <c r="M45" s="5" t="s">
        <v>200</v>
      </c>
      <c r="N45" s="49" t="s">
        <v>316</v>
      </c>
    </row>
    <row r="46" spans="1:14" ht="83.25" customHeight="1">
      <c r="A46" s="5">
        <v>43</v>
      </c>
      <c r="B46" s="3"/>
      <c r="C46" s="7" t="s">
        <v>257</v>
      </c>
      <c r="D46" s="5" t="s">
        <v>294</v>
      </c>
      <c r="E46" s="7" t="str">
        <f t="shared" si="1"/>
        <v>Mã: 1084460001
Nhà sản xuất: Merck hoặc tương đương</v>
      </c>
      <c r="F46" s="11" t="s">
        <v>304</v>
      </c>
      <c r="G46" s="8">
        <v>4</v>
      </c>
      <c r="H46" s="8" t="s">
        <v>199</v>
      </c>
      <c r="I46" s="8"/>
      <c r="J46" s="11"/>
      <c r="K46" s="20"/>
      <c r="L46" s="20"/>
      <c r="M46" s="5" t="s">
        <v>200</v>
      </c>
      <c r="N46" s="49" t="s">
        <v>316</v>
      </c>
    </row>
    <row r="47" spans="1:14" ht="107.25" customHeight="1">
      <c r="A47" s="5">
        <v>44</v>
      </c>
      <c r="B47" s="3"/>
      <c r="C47" s="7" t="s">
        <v>247</v>
      </c>
      <c r="D47" s="11" t="s">
        <v>296</v>
      </c>
      <c r="E47" s="7" t="str">
        <f t="shared" si="1"/>
        <v>Cat No: 1065160500
Na2S.5H2O for analysis EMSURE® ACS,ISO,Reag. Ph Eur
Đóng gói:  chai 500g
Nhà sản xuất: Merck hoặc tương đương</v>
      </c>
      <c r="F47" s="11" t="s">
        <v>304</v>
      </c>
      <c r="G47" s="44">
        <v>1</v>
      </c>
      <c r="H47" s="8" t="s">
        <v>20</v>
      </c>
      <c r="I47" s="8"/>
      <c r="J47" s="11"/>
      <c r="K47" s="20"/>
      <c r="L47" s="20"/>
      <c r="M47" s="5" t="s">
        <v>200</v>
      </c>
      <c r="N47" s="49"/>
    </row>
    <row r="48" spans="1:14" ht="90" customHeight="1">
      <c r="A48" s="5">
        <v>45</v>
      </c>
      <c r="B48" s="3"/>
      <c r="C48" s="7" t="s">
        <v>246</v>
      </c>
      <c r="D48" s="11" t="s">
        <v>295</v>
      </c>
      <c r="E48" s="7" t="str">
        <f t="shared" si="1"/>
        <v>Mã: 1054321000
(NH4OH) 25% for analysis EMSURE® 
Đóng gói: chai 1 Lít
Nhà sản xuất: Merck hoặc tương đương</v>
      </c>
      <c r="F48" s="11" t="s">
        <v>304</v>
      </c>
      <c r="G48" s="46">
        <v>1</v>
      </c>
      <c r="H48" s="8" t="s">
        <v>20</v>
      </c>
      <c r="I48" s="8"/>
      <c r="J48" s="11"/>
      <c r="K48" s="20"/>
      <c r="L48" s="20"/>
      <c r="M48" s="5" t="s">
        <v>200</v>
      </c>
      <c r="N48" s="49"/>
    </row>
    <row r="49" spans="1:14" ht="195.75" customHeight="1">
      <c r="A49" s="5">
        <v>46</v>
      </c>
      <c r="B49" s="3"/>
      <c r="C49" s="7" t="s">
        <v>244</v>
      </c>
      <c r="D49" s="5" t="s">
        <v>297</v>
      </c>
      <c r="E49" s="7" t="str">
        <f t="shared" si="1"/>
        <v>Mã: OF 06.20.06/
10000904
Đóng gói: Chai 1kg
Nhà sản xuất: Dr.Thiedig hoặc tương đương</v>
      </c>
      <c r="F49" s="11" t="s">
        <v>314</v>
      </c>
      <c r="G49" s="8">
        <v>4</v>
      </c>
      <c r="H49" s="8" t="s">
        <v>20</v>
      </c>
      <c r="I49" s="8"/>
      <c r="J49" s="11"/>
      <c r="K49" s="20"/>
      <c r="L49" s="20"/>
      <c r="M49" s="5" t="s">
        <v>200</v>
      </c>
      <c r="N49" s="58" t="s">
        <v>318</v>
      </c>
    </row>
    <row r="50" spans="1:14" ht="203.25" customHeight="1">
      <c r="A50" s="5">
        <v>47</v>
      </c>
      <c r="B50" s="3"/>
      <c r="C50" s="52" t="s">
        <v>245</v>
      </c>
      <c r="D50" s="11" t="s">
        <v>302</v>
      </c>
      <c r="E50" s="7" t="str">
        <f t="shared" si="1"/>
        <v>Mã: 1024100050
volumetric standard, Secondary reference material for complexometry traceable to NIST Standard Reference Material (SRM) Certipur® Reag. USP.
Đóng gói: chai 50g 
Nhà sản xuất: Merck hoặc tương đương</v>
      </c>
      <c r="F50" s="11" t="s">
        <v>304</v>
      </c>
      <c r="G50" s="8">
        <v>1</v>
      </c>
      <c r="H50" s="8" t="s">
        <v>20</v>
      </c>
      <c r="I50" s="8"/>
      <c r="J50" s="5"/>
      <c r="K50" s="20"/>
      <c r="L50" s="20"/>
      <c r="M50" s="5" t="s">
        <v>200</v>
      </c>
      <c r="N50" s="58" t="s">
        <v>318</v>
      </c>
    </row>
    <row r="51" spans="1:14" ht="409.5">
      <c r="A51" s="5">
        <v>48</v>
      </c>
      <c r="B51" s="3"/>
      <c r="C51" s="52" t="s">
        <v>252</v>
      </c>
      <c r="D51" s="11" t="s">
        <v>301</v>
      </c>
      <c r="E51" s="7" t="str">
        <f t="shared" si="1"/>
        <v>Mã: 1024000080
Volumetric standard, secondary reference material for alkalimetry traceable to NIST Standard Reference Material (SRM) Certipur®
Đóng gói: chai 80g
Nhà sản xuất: Merck hoặc tương đương</v>
      </c>
      <c r="F51" s="11" t="s">
        <v>304</v>
      </c>
      <c r="G51" s="8">
        <v>1</v>
      </c>
      <c r="H51" s="8" t="s">
        <v>20</v>
      </c>
      <c r="I51" s="8"/>
      <c r="J51" s="5"/>
      <c r="K51" s="20"/>
      <c r="L51" s="20"/>
      <c r="M51" s="5" t="s">
        <v>200</v>
      </c>
      <c r="N51" s="58" t="s">
        <v>318</v>
      </c>
    </row>
    <row r="52" spans="1:14" ht="196.5" customHeight="1">
      <c r="A52" s="5">
        <v>49</v>
      </c>
      <c r="B52" s="3"/>
      <c r="C52" s="7" t="s">
        <v>253</v>
      </c>
      <c r="D52" s="11" t="s">
        <v>298</v>
      </c>
      <c r="E52" s="7" t="str">
        <f t="shared" si="1"/>
        <v>Mã: 1060760025
ACS,Reag. Ph Eur, 
Đóng gói: chai 25g
Nhà sản xuất: Merck hoặc tương đương</v>
      </c>
      <c r="F52" s="11" t="s">
        <v>304</v>
      </c>
      <c r="G52" s="8">
        <v>1</v>
      </c>
      <c r="H52" s="8" t="s">
        <v>20</v>
      </c>
      <c r="I52" s="8"/>
      <c r="J52" s="11"/>
      <c r="K52" s="20"/>
      <c r="L52" s="20"/>
      <c r="M52" s="5" t="s">
        <v>200</v>
      </c>
      <c r="N52" s="58" t="s">
        <v>318</v>
      </c>
    </row>
    <row r="53" spans="1:14" ht="201" customHeight="1">
      <c r="A53" s="5">
        <v>50</v>
      </c>
      <c r="B53" s="3"/>
      <c r="C53" s="7" t="s">
        <v>254</v>
      </c>
      <c r="D53" s="11" t="s">
        <v>300</v>
      </c>
      <c r="E53" s="7" t="str">
        <f t="shared" si="1"/>
        <v>Mã: 1061610025
Đóng gói: chai 25g
Nhà sản xuất: Merck hoặc tương đương</v>
      </c>
      <c r="F53" s="11" t="s">
        <v>304</v>
      </c>
      <c r="G53" s="8">
        <v>2</v>
      </c>
      <c r="H53" s="8" t="s">
        <v>20</v>
      </c>
      <c r="I53" s="8"/>
      <c r="J53" s="11"/>
      <c r="K53" s="20"/>
      <c r="L53" s="20"/>
      <c r="M53" s="5" t="s">
        <v>200</v>
      </c>
      <c r="N53" s="58" t="s">
        <v>318</v>
      </c>
    </row>
    <row r="54" spans="1:14" ht="204" customHeight="1">
      <c r="A54" s="5">
        <v>51</v>
      </c>
      <c r="B54" s="3"/>
      <c r="C54" s="7" t="s">
        <v>255</v>
      </c>
      <c r="D54" s="11" t="s">
        <v>299</v>
      </c>
      <c r="E54" s="7" t="str">
        <f t="shared" si="1"/>
        <v>Mã: 202440250
Cas: 2538-85-4
Đóng gói: chai 25g
Nhà sản xuất: ACROS hoặc tương đương</v>
      </c>
      <c r="F54" s="11" t="s">
        <v>315</v>
      </c>
      <c r="G54" s="8">
        <v>2</v>
      </c>
      <c r="H54" s="8" t="s">
        <v>20</v>
      </c>
      <c r="I54" s="8"/>
      <c r="J54" s="6"/>
      <c r="K54" s="20"/>
      <c r="L54" s="20"/>
      <c r="M54" s="5" t="s">
        <v>200</v>
      </c>
      <c r="N54" s="58" t="s">
        <v>318</v>
      </c>
    </row>
    <row r="55" spans="1:14" ht="19.899999999999999" customHeight="1">
      <c r="A55" s="70" t="s">
        <v>332</v>
      </c>
      <c r="B55" s="70"/>
      <c r="C55" s="70"/>
      <c r="D55" s="70"/>
      <c r="E55" s="70"/>
      <c r="F55" s="70"/>
      <c r="G55" s="70"/>
      <c r="H55" s="70"/>
      <c r="I55" s="70"/>
      <c r="J55" s="70"/>
      <c r="K55" s="70"/>
      <c r="L55" s="21"/>
      <c r="M55" s="5"/>
      <c r="N55" s="2"/>
    </row>
    <row r="56" spans="1:14" ht="19.899999999999999" customHeight="1">
      <c r="A56" s="70" t="s">
        <v>330</v>
      </c>
      <c r="B56" s="70"/>
      <c r="C56" s="70"/>
      <c r="D56" s="70"/>
      <c r="E56" s="70"/>
      <c r="F56" s="70"/>
      <c r="G56" s="70"/>
      <c r="H56" s="70"/>
      <c r="I56" s="70"/>
      <c r="J56" s="70"/>
      <c r="K56" s="70"/>
      <c r="L56" s="21"/>
      <c r="M56" s="5"/>
      <c r="N56" s="2"/>
    </row>
    <row r="57" spans="1:14" ht="19.899999999999999" customHeight="1">
      <c r="A57" s="68" t="s">
        <v>331</v>
      </c>
      <c r="B57" s="68"/>
      <c r="C57" s="68"/>
      <c r="D57" s="68"/>
      <c r="E57" s="68"/>
      <c r="F57" s="68"/>
      <c r="G57" s="68"/>
      <c r="H57" s="68"/>
      <c r="I57" s="68"/>
      <c r="J57" s="68"/>
      <c r="K57" s="68"/>
      <c r="L57" s="23"/>
      <c r="M57" s="32"/>
      <c r="N57" s="50"/>
    </row>
    <row r="58" spans="1:14" ht="18" customHeight="1"/>
    <row r="59" spans="1:14">
      <c r="A59" s="73" t="s">
        <v>322</v>
      </c>
      <c r="B59" s="73"/>
      <c r="C59" s="73"/>
      <c r="D59" s="73"/>
      <c r="E59" s="73"/>
      <c r="F59" s="73"/>
      <c r="G59" s="73"/>
      <c r="H59" s="73"/>
      <c r="I59" s="73"/>
      <c r="J59" s="73"/>
      <c r="K59" s="73"/>
      <c r="L59" s="60"/>
      <c r="M59" s="61"/>
      <c r="N59" s="62"/>
    </row>
    <row r="60" spans="1:14" ht="24.95" customHeight="1">
      <c r="A60" s="71" t="s">
        <v>323</v>
      </c>
      <c r="B60" s="71"/>
      <c r="C60" s="71"/>
      <c r="D60" s="71"/>
      <c r="E60" s="71"/>
      <c r="F60" s="71"/>
      <c r="G60" s="71"/>
      <c r="H60" s="71"/>
      <c r="I60" s="71"/>
      <c r="J60" s="71"/>
      <c r="K60" s="71"/>
      <c r="L60" s="63"/>
      <c r="M60" s="61"/>
      <c r="N60" s="64"/>
    </row>
    <row r="61" spans="1:14" ht="24.95" customHeight="1">
      <c r="A61" s="71" t="s">
        <v>329</v>
      </c>
      <c r="B61" s="71"/>
      <c r="C61" s="71"/>
      <c r="D61" s="71"/>
      <c r="E61" s="71"/>
      <c r="F61" s="71"/>
      <c r="G61" s="71"/>
      <c r="H61" s="71"/>
      <c r="I61" s="71"/>
      <c r="J61" s="71"/>
      <c r="K61" s="71"/>
      <c r="L61" s="63"/>
      <c r="M61" s="61"/>
      <c r="N61" s="64"/>
    </row>
    <row r="62" spans="1:14" ht="50.1" customHeight="1">
      <c r="A62" s="71" t="s">
        <v>324</v>
      </c>
      <c r="B62" s="71"/>
      <c r="C62" s="71"/>
      <c r="D62" s="71"/>
      <c r="E62" s="71"/>
      <c r="F62" s="71"/>
      <c r="G62" s="71"/>
      <c r="H62" s="71"/>
      <c r="I62" s="71"/>
      <c r="J62" s="71"/>
      <c r="K62" s="71"/>
      <c r="L62" s="71"/>
      <c r="M62" s="71"/>
      <c r="N62" s="71"/>
    </row>
    <row r="63" spans="1:14" ht="50.1" customHeight="1">
      <c r="A63" s="71" t="s">
        <v>325</v>
      </c>
      <c r="B63" s="71"/>
      <c r="C63" s="71"/>
      <c r="D63" s="71"/>
      <c r="E63" s="71"/>
      <c r="F63" s="71"/>
      <c r="G63" s="71"/>
      <c r="H63" s="71"/>
      <c r="I63" s="71"/>
      <c r="J63" s="71"/>
      <c r="K63" s="71"/>
      <c r="L63" s="71"/>
      <c r="M63" s="71"/>
      <c r="N63" s="71"/>
    </row>
    <row r="64" spans="1:14" ht="50.1" customHeight="1">
      <c r="A64" s="71" t="s">
        <v>326</v>
      </c>
      <c r="B64" s="71"/>
      <c r="C64" s="71"/>
      <c r="D64" s="71"/>
      <c r="E64" s="71"/>
      <c r="F64" s="71"/>
      <c r="G64" s="71"/>
      <c r="H64" s="71"/>
      <c r="I64" s="71"/>
      <c r="J64" s="71"/>
      <c r="K64" s="71"/>
      <c r="L64" s="71"/>
      <c r="M64" s="71"/>
      <c r="N64" s="71"/>
    </row>
    <row r="65" spans="1:14" ht="50.1" customHeight="1">
      <c r="A65" s="72" t="s">
        <v>327</v>
      </c>
      <c r="B65" s="72"/>
      <c r="C65" s="72"/>
      <c r="D65" s="72"/>
      <c r="E65" s="72"/>
      <c r="F65" s="72"/>
      <c r="G65" s="72"/>
      <c r="H65" s="72"/>
      <c r="I65" s="72"/>
      <c r="J65" s="72"/>
      <c r="K65" s="72"/>
      <c r="L65" s="72"/>
      <c r="M65" s="72"/>
      <c r="N65" s="72"/>
    </row>
    <row r="66" spans="1:14" ht="24.95" customHeight="1">
      <c r="A66" s="71" t="s">
        <v>328</v>
      </c>
      <c r="B66" s="71"/>
      <c r="C66" s="71"/>
      <c r="D66" s="71"/>
      <c r="E66" s="71"/>
      <c r="F66" s="71"/>
      <c r="G66" s="71"/>
      <c r="H66" s="71"/>
      <c r="I66" s="71"/>
      <c r="J66" s="71"/>
      <c r="K66" s="71"/>
      <c r="L66" s="71"/>
      <c r="M66" s="71"/>
      <c r="N66" s="71"/>
    </row>
  </sheetData>
  <mergeCells count="25">
    <mergeCell ref="N2:N3"/>
    <mergeCell ref="A1:N1"/>
    <mergeCell ref="M2:M3"/>
    <mergeCell ref="A2:A3"/>
    <mergeCell ref="I2:I3"/>
    <mergeCell ref="L2:L3"/>
    <mergeCell ref="B2:B3"/>
    <mergeCell ref="C2:C3"/>
    <mergeCell ref="D2:D3"/>
    <mergeCell ref="G2:G3"/>
    <mergeCell ref="H2:H3"/>
    <mergeCell ref="E2:E3"/>
    <mergeCell ref="A55:K55"/>
    <mergeCell ref="A56:K56"/>
    <mergeCell ref="A57:K57"/>
    <mergeCell ref="J2:J3"/>
    <mergeCell ref="K2:K3"/>
    <mergeCell ref="A64:N64"/>
    <mergeCell ref="A65:N65"/>
    <mergeCell ref="A66:N66"/>
    <mergeCell ref="A59:K59"/>
    <mergeCell ref="A60:K60"/>
    <mergeCell ref="A61:K61"/>
    <mergeCell ref="A62:N62"/>
    <mergeCell ref="A63:N63"/>
  </mergeCells>
  <phoneticPr fontId="12" type="noConversion"/>
  <conditionalFormatting sqref="C61">
    <cfRule type="duplicateValues" dxfId="0" priority="1" stopIfTrue="1"/>
  </conditionalFormatting>
  <pageMargins left="0.47244094488188981" right="0.15748031496062992" top="0.86614173228346458" bottom="0.15748031496062992" header="0.31496062992125984" footer="0.31496062992125984"/>
  <pageSetup paperSize="9" scale="65" orientation="landscape" r:id="rId1"/>
  <headerFooter differentFirst="1">
    <oddHeader>&amp;C&amp;"Times New Roman,Regular"&amp;13&amp;K00+000&amp;P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Dự toán 2023</vt:lpstr>
      <vt:lpstr>PVCC</vt:lpstr>
      <vt:lpstr>PVCC!Print_Area</vt:lpstr>
      <vt:lpstr>'Dự toán 2023'!Print_Titles</vt:lpstr>
      <vt:lpstr>PVCC!Print_Titles</vt:lpstr>
    </vt:vector>
  </TitlesOfParts>
  <Company>PV POWER CAMAU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Duy Tân</dc:creator>
  <cp:lastModifiedBy>Quynh Anh</cp:lastModifiedBy>
  <cp:lastPrinted>2025-09-22T07:53:27Z</cp:lastPrinted>
  <dcterms:created xsi:type="dcterms:W3CDTF">2021-03-25T01:03:42Z</dcterms:created>
  <dcterms:modified xsi:type="dcterms:W3CDTF">2025-09-22T09:55:32Z</dcterms:modified>
</cp:coreProperties>
</file>